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ko Ratkovski\Desktop\web 2021\financijski plan\"/>
    </mc:Choice>
  </mc:AlternateContent>
  <xr:revisionPtr revIDLastSave="0" documentId="8_{F7D1A6C8-BA16-4537-93BA-0F8FF726888A}" xr6:coauthVersionLast="46" xr6:coauthVersionMax="46" xr10:uidLastSave="{00000000-0000-0000-0000-000000000000}"/>
  <bookViews>
    <workbookView xWindow="-120" yWindow="-120" windowWidth="19440" windowHeight="15000"/>
  </bookViews>
  <sheets>
    <sheet name="vatrogasci" sheetId="1" r:id="rId1"/>
    <sheet name="List1" sheetId="2" r:id="rId2"/>
  </sheets>
  <definedNames>
    <definedName name="_xlnm.Print_Area" localSheetId="0">vatrogasci!$A$1:$H$123</definedName>
  </definedNames>
  <calcPr calcId="181029"/>
</workbook>
</file>

<file path=xl/calcChain.xml><?xml version="1.0" encoding="utf-8"?>
<calcChain xmlns="http://schemas.openxmlformats.org/spreadsheetml/2006/main">
  <c r="H12" i="2" l="1"/>
  <c r="H11" i="2" s="1"/>
  <c r="G11" i="2"/>
  <c r="F11" i="2"/>
  <c r="H10" i="2"/>
  <c r="H9" i="2"/>
  <c r="H8" i="2" s="1"/>
  <c r="G8" i="2"/>
  <c r="F8" i="2"/>
  <c r="H7" i="2"/>
  <c r="H6" i="2"/>
  <c r="H5" i="2"/>
  <c r="H4" i="2"/>
  <c r="H3" i="2"/>
  <c r="H2" i="2" s="1"/>
  <c r="G3" i="2"/>
  <c r="F3" i="2"/>
  <c r="F2" i="2" s="1"/>
  <c r="G2" i="2"/>
  <c r="H108" i="1"/>
  <c r="H107" i="1"/>
  <c r="H106" i="1" s="1"/>
  <c r="G106" i="1"/>
  <c r="F106" i="1"/>
  <c r="H105" i="1"/>
  <c r="H104" i="1" s="1"/>
  <c r="G104" i="1"/>
  <c r="F104" i="1"/>
  <c r="H103" i="1"/>
  <c r="H102" i="1"/>
  <c r="H101" i="1"/>
  <c r="H100" i="1"/>
  <c r="H99" i="1"/>
  <c r="H98" i="1"/>
  <c r="H97" i="1"/>
  <c r="H96" i="1"/>
  <c r="G96" i="1"/>
  <c r="F96" i="1"/>
  <c r="H95" i="1"/>
  <c r="H94" i="1"/>
  <c r="H93" i="1"/>
  <c r="H92" i="1"/>
  <c r="H91" i="1"/>
  <c r="H90" i="1"/>
  <c r="H89" i="1" s="1"/>
  <c r="G89" i="1"/>
  <c r="F89" i="1"/>
  <c r="H88" i="1"/>
  <c r="H87" i="1"/>
  <c r="H86" i="1"/>
  <c r="H85" i="1" s="1"/>
  <c r="G85" i="1"/>
  <c r="F85" i="1"/>
  <c r="F76" i="1" s="1"/>
  <c r="H84" i="1"/>
  <c r="H83" i="1"/>
  <c r="H82" i="1"/>
  <c r="G82" i="1"/>
  <c r="F82" i="1"/>
  <c r="H81" i="1"/>
  <c r="H80" i="1"/>
  <c r="G80" i="1"/>
  <c r="F80" i="1"/>
  <c r="H79" i="1"/>
  <c r="H78" i="1"/>
  <c r="H77" i="1" s="1"/>
  <c r="H76" i="1" s="1"/>
  <c r="G77" i="1"/>
  <c r="F77" i="1"/>
  <c r="G76" i="1"/>
  <c r="H71" i="1"/>
  <c r="H70" i="1"/>
  <c r="G70" i="1"/>
  <c r="F70" i="1"/>
  <c r="H69" i="1"/>
  <c r="H68" i="1"/>
  <c r="H67" i="1"/>
  <c r="G67" i="1"/>
  <c r="F67" i="1"/>
  <c r="H66" i="1"/>
  <c r="H65" i="1"/>
  <c r="H62" i="1" s="1"/>
  <c r="H61" i="1" s="1"/>
  <c r="H23" i="1" s="1"/>
  <c r="H64" i="1"/>
  <c r="H63" i="1"/>
  <c r="G62" i="1"/>
  <c r="G61" i="1" s="1"/>
  <c r="G23" i="1" s="1"/>
  <c r="F62" i="1"/>
  <c r="F61" i="1"/>
  <c r="H59" i="1"/>
  <c r="H58" i="1"/>
  <c r="H57" i="1"/>
  <c r="H56" i="1"/>
  <c r="H55" i="1"/>
  <c r="H54" i="1" s="1"/>
  <c r="G54" i="1"/>
  <c r="F54" i="1"/>
  <c r="H53" i="1"/>
  <c r="H52" i="1"/>
  <c r="H51" i="1"/>
  <c r="H50" i="1"/>
  <c r="H49" i="1"/>
  <c r="H48" i="1"/>
  <c r="H47" i="1"/>
  <c r="H46" i="1"/>
  <c r="H45" i="1" s="1"/>
  <c r="G45" i="1"/>
  <c r="F45" i="1"/>
  <c r="H44" i="1"/>
  <c r="H43" i="1"/>
  <c r="H42" i="1"/>
  <c r="H41" i="1"/>
  <c r="H40" i="1"/>
  <c r="H39" i="1"/>
  <c r="H38" i="1" s="1"/>
  <c r="G38" i="1"/>
  <c r="F38" i="1"/>
  <c r="H37" i="1"/>
  <c r="H36" i="1"/>
  <c r="H35" i="1"/>
  <c r="G35" i="1"/>
  <c r="G26" i="1" s="1"/>
  <c r="G25" i="1" s="1"/>
  <c r="G22" i="1" s="1"/>
  <c r="G21" i="1" s="1"/>
  <c r="G113" i="1" s="1"/>
  <c r="G114" i="1" s="1"/>
  <c r="G116" i="1" s="1"/>
  <c r="G117" i="1" s="1"/>
  <c r="F35" i="1"/>
  <c r="H34" i="1"/>
  <c r="H33" i="1"/>
  <c r="H32" i="1"/>
  <c r="G32" i="1"/>
  <c r="F32" i="1"/>
  <c r="H31" i="1"/>
  <c r="H30" i="1"/>
  <c r="G30" i="1"/>
  <c r="F30" i="1"/>
  <c r="H29" i="1"/>
  <c r="H28" i="1"/>
  <c r="H27" i="1" s="1"/>
  <c r="H26" i="1" s="1"/>
  <c r="H25" i="1" s="1"/>
  <c r="H22" i="1" s="1"/>
  <c r="H21" i="1" s="1"/>
  <c r="H113" i="1" s="1"/>
  <c r="H114" i="1" s="1"/>
  <c r="H116" i="1" s="1"/>
  <c r="H117" i="1" s="1"/>
  <c r="G27" i="1"/>
  <c r="F27" i="1"/>
  <c r="F26" i="1" s="1"/>
  <c r="F25" i="1" s="1"/>
  <c r="F22" i="1" s="1"/>
  <c r="F21" i="1" s="1"/>
  <c r="F113" i="1" s="1"/>
  <c r="F114" i="1" s="1"/>
  <c r="F116" i="1" s="1"/>
  <c r="F117" i="1" s="1"/>
  <c r="F23" i="1"/>
</calcChain>
</file>

<file path=xl/sharedStrings.xml><?xml version="1.0" encoding="utf-8"?>
<sst xmlns="http://schemas.openxmlformats.org/spreadsheetml/2006/main" count="342" uniqueCount="191">
  <si>
    <t>REPUBLIKA HRVATSKA</t>
  </si>
  <si>
    <t>GRAD ZAGREB</t>
  </si>
  <si>
    <t>URED ZA UPRAVLJANJE U</t>
  </si>
  <si>
    <t>HITNIM SITUACIJAMA</t>
  </si>
  <si>
    <t>GLAVA 02: JAVNA VATROGASNA POSTROJBA</t>
  </si>
  <si>
    <t>Klasa:</t>
  </si>
  <si>
    <t>400-02/20-01/3</t>
  </si>
  <si>
    <t>Urbroj:</t>
  </si>
  <si>
    <t>251-366-101-20-1</t>
  </si>
  <si>
    <t>Zagreb,</t>
  </si>
  <si>
    <t>30.11.2020.</t>
  </si>
  <si>
    <t>FINANCIJSKI PLAN JAVNE VATROGASNE POSTROJBE</t>
  </si>
  <si>
    <t>PREMA PRORAČUNU GRADA ZAGREBA ZA 2020. GODINU</t>
  </si>
  <si>
    <t>(objavljenog u Službenom glasniku Grada Zagreba br. 25 od 29. prosinca 2019.)</t>
  </si>
  <si>
    <t>I. PRERASPODJELA</t>
  </si>
  <si>
    <t>R.</t>
  </si>
  <si>
    <t>Funk.</t>
  </si>
  <si>
    <t>Izvori</t>
  </si>
  <si>
    <t>Povećanje - smanjenje</t>
  </si>
  <si>
    <t>br.</t>
  </si>
  <si>
    <t>ŠIFRA</t>
  </si>
  <si>
    <t>NAZIV</t>
  </si>
  <si>
    <t>klas.</t>
  </si>
  <si>
    <t>financ.</t>
  </si>
  <si>
    <t>Plan 2019.</t>
  </si>
  <si>
    <t>Novi plan 2019.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</si>
  <si>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</si>
  <si>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</si>
  <si>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</si>
  <si>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</si>
  <si>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</si>
  <si>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</si>
  <si>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</si>
  <si>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</si>
  <si>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</si>
  <si>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</si>
  <si>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6712</t>
  </si>
  <si>
    <t>Prihodi za financiranje rashoda za nabavu nefinancijske imovine</t>
  </si>
  <si>
    <t>Program 1001. JAVNA VATROGASNA POSTROJBA GRADA ZAGREBA</t>
  </si>
  <si>
    <t>Aktivnost A100001. REDOVNA DJELATNOST JAVNE VATROGASNE POSTROJBE</t>
  </si>
  <si>
    <t>311</t>
  </si>
  <si>
    <t>Plaće (Bruto)</t>
  </si>
  <si>
    <t>3111</t>
  </si>
  <si>
    <t>Plaće za redovan rad</t>
  </si>
  <si>
    <t>0320</t>
  </si>
  <si>
    <t>3114</t>
  </si>
  <si>
    <t>Plaće za posebne uvjete rada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</si>
  <si>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</si>
  <si>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</si>
  <si>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</si>
  <si>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</si>
  <si>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</si>
  <si>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</si>
  <si>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</si>
  <si>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</si>
  <si>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</si>
  <si>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</si>
  <si>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7</t>
  </si>
  <si>
    <t>3212</t>
  </si>
  <si>
    <t>Naknade za prijevoz, za rad na terenu i odvojeni život</t>
  </si>
  <si>
    <t>8</t>
  </si>
  <si>
    <t>3213</t>
  </si>
  <si>
    <t>Stručno usavršavanje zaposlenika</t>
  </si>
  <si>
    <t>322</t>
  </si>
  <si>
    <t>Rashodi za materijal i energiju</t>
  </si>
  <si>
    <t>9</t>
  </si>
  <si>
    <t>3221</t>
  </si>
  <si>
    <t>Uredski materijal i ostali materijalni rashodi</t>
  </si>
  <si>
    <t>10</t>
  </si>
  <si>
    <t>3222</t>
  </si>
  <si>
    <t>Materijal i sirovine</t>
  </si>
  <si>
    <t>11</t>
  </si>
  <si>
    <t>3223</t>
  </si>
  <si>
    <t>Energija</t>
  </si>
  <si>
    <t>12</t>
  </si>
  <si>
    <t>3224</t>
  </si>
  <si>
    <t>Materijal i dijelovi za tekuće i investicijsko održavanje</t>
  </si>
  <si>
    <t>13</t>
  </si>
  <si>
    <t>3225</t>
  </si>
  <si>
    <t>Sitni inventar i auto gume</t>
  </si>
  <si>
    <t>14</t>
  </si>
  <si>
    <t>3227</t>
  </si>
  <si>
    <t>Službena, radna i zaštitna odjeća i obuća</t>
  </si>
  <si>
    <t>323</t>
  </si>
  <si>
    <t>Rashodi za usluge</t>
  </si>
  <si>
    <t>15</t>
  </si>
  <si>
    <t>3231</t>
  </si>
  <si>
    <t>Usluge telefona, pošte i prijevoza</t>
  </si>
  <si>
    <t>16</t>
  </si>
  <si>
    <t>3232</t>
  </si>
  <si>
    <t>Usluge tekućeg i investicijskog održavanja</t>
  </si>
  <si>
    <t>17</t>
  </si>
  <si>
    <t>3233</t>
  </si>
  <si>
    <t>Usluge promidžbe i informiranja</t>
  </si>
  <si>
    <t>18</t>
  </si>
  <si>
    <t>3234</t>
  </si>
  <si>
    <t>Komunalne usluge</t>
  </si>
  <si>
    <t>19</t>
  </si>
  <si>
    <t>3235</t>
  </si>
  <si>
    <t>Zakupnine i najamnine</t>
  </si>
  <si>
    <t>20</t>
  </si>
  <si>
    <t>3236</t>
  </si>
  <si>
    <t>Zdravstvene i veterinarske usluge</t>
  </si>
  <si>
    <t>21</t>
  </si>
  <si>
    <t>3238</t>
  </si>
  <si>
    <t>Računalne usluge</t>
  </si>
  <si>
    <t>22</t>
  </si>
  <si>
    <t>3239</t>
  </si>
  <si>
    <t>Ostale usluge</t>
  </si>
  <si>
    <t>329</t>
  </si>
  <si>
    <t>Ostali nespomenuti rashodi poslovanja</t>
  </si>
  <si>
    <t>23</t>
  </si>
  <si>
    <t>3291</t>
  </si>
  <si>
    <t>Naknade za rad predstavničkih i izvršnih tijela, povjerenstava i sl.</t>
  </si>
  <si>
    <t>24</t>
  </si>
  <si>
    <t>3292</t>
  </si>
  <si>
    <t>Premije osiguranja</t>
  </si>
  <si>
    <t>25</t>
  </si>
  <si>
    <t>3293</t>
  </si>
  <si>
    <t>Reprezentacija</t>
  </si>
  <si>
    <t>27</t>
  </si>
  <si>
    <t>3295</t>
  </si>
  <si>
    <t>Pristojbe i naknade</t>
  </si>
  <si>
    <t>28</t>
  </si>
  <si>
    <t>3299</t>
  </si>
  <si>
    <t>Aktivnost A100002. OPREMANJE JAVNE VATROGASNE POSTROJBE</t>
  </si>
  <si>
    <t>422</t>
  </si>
  <si>
    <t>Postrojenja i oprema</t>
  </si>
  <si>
    <t>29</t>
  </si>
  <si>
    <t>4221</t>
  </si>
  <si>
    <t>Uredska oprema i namještaj</t>
  </si>
  <si>
    <t>30</t>
  </si>
  <si>
    <t>4222</t>
  </si>
  <si>
    <t>Komunikacijska oprema</t>
  </si>
  <si>
    <t>31</t>
  </si>
  <si>
    <t>4223</t>
  </si>
  <si>
    <t>Oprema za održavanje i zaštitu</t>
  </si>
  <si>
    <t>32</t>
  </si>
  <si>
    <t>4225</t>
  </si>
  <si>
    <t>Instrumenti, uređaji i strojevi</t>
  </si>
  <si>
    <t>Prijevozna sredstva</t>
  </si>
  <si>
    <t>33</t>
  </si>
  <si>
    <t>4231</t>
  </si>
  <si>
    <t>Prijevozna sredstva u cestovnom prometu</t>
  </si>
  <si>
    <t>34</t>
  </si>
  <si>
    <t>4233</t>
  </si>
  <si>
    <t>Prijevozna sredstva u pomorskom i riječnom prometu</t>
  </si>
  <si>
    <t>Nematerijalna proizvedena imovina</t>
  </si>
  <si>
    <t>35.</t>
  </si>
  <si>
    <t>4262</t>
  </si>
  <si>
    <t>Ulaganja u računalne programe</t>
  </si>
  <si>
    <t>Aktivnost A100003. JAVNA VATROGASNA POSTROJBA - DECENTRALIZIRANE FUNKCIJE</t>
  </si>
  <si>
    <t>35</t>
  </si>
  <si>
    <t>36</t>
  </si>
  <si>
    <t>37</t>
  </si>
  <si>
    <t>38</t>
  </si>
  <si>
    <t>39</t>
  </si>
  <si>
    <t>41</t>
  </si>
  <si>
    <t>3211</t>
  </si>
  <si>
    <t>Službena putovanja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</si>
  <si>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</si>
  <si>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</si>
  <si>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</si>
  <si>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</si>
  <si>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</si>
  <si>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</si>
  <si>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</si>
  <si>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</si>
  <si>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</si>
  <si>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Usluge telefona,pošte i prijevoza</t>
  </si>
  <si>
    <t>51</t>
  </si>
  <si>
    <t>52</t>
  </si>
  <si>
    <t>53</t>
  </si>
  <si>
    <t>54</t>
  </si>
  <si>
    <t>55</t>
  </si>
  <si>
    <t>56</t>
  </si>
  <si>
    <t>57</t>
  </si>
  <si>
    <t>343</t>
  </si>
  <si>
    <t>Ostali financijski rashodi</t>
  </si>
  <si>
    <t>58</t>
  </si>
  <si>
    <t>3431</t>
  </si>
  <si>
    <t>Bankarske usluge i usluge platnog prometa</t>
  </si>
  <si>
    <t>59</t>
  </si>
  <si>
    <t>3433</t>
  </si>
  <si>
    <t>Zatezne kamate</t>
  </si>
  <si>
    <t>Šifrarnik:</t>
  </si>
  <si>
    <t>Opći prihodi i primici</t>
  </si>
  <si>
    <t>UKUPNO</t>
  </si>
  <si>
    <t>Usluge protupožarne zaštite</t>
  </si>
  <si>
    <t>Zapovjednik</t>
  </si>
  <si>
    <t>Siniša Jembrih,dipl.ing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</si>
</sst>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A]#,##0.00&quot;     &quot;;[Red][$-41A]&quot;-&quot;#,##0.00&quot;     &quot;"/>
    <numFmt numFmtId="165" formatCode="#,##0.00;&quot;(&quot;#,##0.00&quot;)&quot;;0.00"/>
    <numFmt numFmtId="166" formatCode="[$-41A]0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8">
    <xf numFmtId="164" fontId="0" fillId="0" borderId="0"/>
    <xf numFmtId="164" fontId="2" fillId="0" borderId="0" applyNumberFormat="0" applyBorder="0" applyProtection="0"/>
    <xf numFmtId="164" fontId="3" fillId="2" borderId="0" applyNumberFormat="0" applyBorder="0" applyProtection="0"/>
    <xf numFmtId="164" fontId="3" fillId="3" borderId="0" applyNumberFormat="0" applyBorder="0" applyProtection="0"/>
    <xf numFmtId="164" fontId="2" fillId="4" borderId="0" applyNumberFormat="0" applyBorder="0" applyProtection="0"/>
    <xf numFmtId="164" fontId="4" fillId="5" borderId="0" applyNumberFormat="0" applyBorder="0" applyProtection="0"/>
    <xf numFmtId="164" fontId="5" fillId="6" borderId="0" applyNumberFormat="0" applyBorder="0" applyProtection="0"/>
    <xf numFmtId="164" fontId="6" fillId="0" borderId="0" applyNumberFormat="0" applyBorder="0" applyProtection="0"/>
    <xf numFmtId="164" fontId="7" fillId="7" borderId="0" applyNumberFormat="0" applyBorder="0" applyProtection="0"/>
    <xf numFmtId="164" fontId="8" fillId="0" borderId="0" applyNumberFormat="0" applyBorder="0" applyProtection="0"/>
    <xf numFmtId="164" fontId="9" fillId="0" borderId="0" applyNumberFormat="0" applyBorder="0" applyProtection="0"/>
    <xf numFmtId="164" fontId="10" fillId="0" borderId="0" applyNumberFormat="0" applyBorder="0" applyProtection="0"/>
    <xf numFmtId="164" fontId="11" fillId="0" borderId="0" applyNumberFormat="0" applyBorder="0" applyProtection="0"/>
    <xf numFmtId="164" fontId="12" fillId="8" borderId="0" applyNumberFormat="0" applyBorder="0" applyProtection="0"/>
    <xf numFmtId="164" fontId="13" fillId="8" borderId="1" applyNumberFormat="0" applyProtection="0"/>
    <xf numFmtId="164" fontId="1" fillId="0" borderId="0" applyNumberFormat="0" applyFont="0" applyBorder="0" applyProtection="0"/>
    <xf numFmtId="164" fontId="1" fillId="0" borderId="0" applyNumberFormat="0" applyFont="0" applyBorder="0" applyProtection="0"/>
    <xf numFmtId="164" fontId="4" fillId="0" borderId="0" applyNumberFormat="0" applyBorder="0" applyProtection="0"/>
  </cellStyleXfs>
  <cellXfs count="60">
    <xf numFmtId="164" fontId="0" fillId="0" borderId="0" xfId="0"/>
    <xf numFmtId="164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164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64" fontId="14" fillId="0" borderId="0" xfId="0" applyFont="1" applyAlignment="1"/>
    <xf numFmtId="164" fontId="2" fillId="0" borderId="0" xfId="0" applyFont="1" applyAlignment="1">
      <alignment horizontal="left" vertical="top" indent="13"/>
    </xf>
    <xf numFmtId="164" fontId="2" fillId="0" borderId="0" xfId="0" applyFont="1" applyAlignment="1">
      <alignment horizontal="center" vertical="center"/>
    </xf>
    <xf numFmtId="164" fontId="14" fillId="0" borderId="0" xfId="0" applyFont="1" applyAlignment="1">
      <alignment horizontal="left" vertical="top" indent="13"/>
    </xf>
    <xf numFmtId="49" fontId="14" fillId="0" borderId="0" xfId="0" applyNumberFormat="1" applyFont="1" applyAlignment="1">
      <alignment horizontal="left" vertical="top" indent="13"/>
    </xf>
    <xf numFmtId="164" fontId="14" fillId="0" borderId="0" xfId="0" applyFont="1" applyAlignment="1">
      <alignment horizontal="center" vertical="center"/>
    </xf>
    <xf numFmtId="164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4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4" fontId="14" fillId="0" borderId="5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64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 wrapText="1"/>
    </xf>
    <xf numFmtId="164" fontId="14" fillId="0" borderId="0" xfId="0" applyFont="1" applyAlignment="1">
      <alignment vertical="center" wrapText="1"/>
    </xf>
    <xf numFmtId="49" fontId="2" fillId="9" borderId="0" xfId="0" applyNumberFormat="1" applyFont="1" applyFill="1" applyAlignment="1">
      <alignment vertical="center"/>
    </xf>
    <xf numFmtId="165" fontId="14" fillId="9" borderId="0" xfId="0" applyNumberFormat="1" applyFont="1" applyFill="1" applyAlignment="1">
      <alignment vertical="center" wrapText="1"/>
    </xf>
    <xf numFmtId="164" fontId="14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164" fontId="14" fillId="0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 wrapText="1"/>
    </xf>
    <xf numFmtId="164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164" fontId="14" fillId="0" borderId="0" xfId="0" applyFont="1" applyAlignment="1">
      <alignment horizontal="left" vertical="center"/>
    </xf>
    <xf numFmtId="164" fontId="14" fillId="0" borderId="6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vertical="center"/>
    </xf>
    <xf numFmtId="164" fontId="14" fillId="0" borderId="6" xfId="0" applyFont="1" applyBorder="1" applyAlignment="1">
      <alignment vertical="center"/>
    </xf>
    <xf numFmtId="165" fontId="14" fillId="0" borderId="6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4" fontId="14" fillId="0" borderId="0" xfId="0" applyFont="1" applyAlignment="1">
      <alignment horizontal="right" vertical="center"/>
    </xf>
    <xf numFmtId="165" fontId="14" fillId="0" borderId="0" xfId="0" applyNumberFormat="1" applyFont="1" applyAlignment="1">
      <alignment horizontal="left" vertical="center"/>
    </xf>
    <xf numFmtId="164" fontId="2" fillId="0" borderId="0" xfId="0" applyFont="1" applyFill="1" applyAlignment="1">
      <alignment horizontal="left" vertical="top" indent="13"/>
    </xf>
    <xf numFmtId="164" fontId="14" fillId="0" borderId="0" xfId="0" applyFont="1" applyFill="1" applyAlignment="1">
      <alignment horizontal="left" vertical="top" indent="13"/>
    </xf>
    <xf numFmtId="165" fontId="14" fillId="0" borderId="3" xfId="0" applyNumberFormat="1" applyFont="1" applyFill="1" applyBorder="1" applyAlignment="1">
      <alignment horizontal="center" vertical="center" wrapText="1"/>
    </xf>
    <xf numFmtId="164" fontId="14" fillId="10" borderId="0" xfId="0" applyFont="1" applyFill="1" applyAlignment="1">
      <alignment vertical="center"/>
    </xf>
    <xf numFmtId="49" fontId="14" fillId="10" borderId="0" xfId="0" applyNumberFormat="1" applyFont="1" applyFill="1" applyAlignment="1">
      <alignment vertical="center"/>
    </xf>
    <xf numFmtId="164" fontId="14" fillId="10" borderId="0" xfId="0" applyFont="1" applyFill="1" applyAlignment="1">
      <alignment vertical="center" wrapText="1"/>
    </xf>
    <xf numFmtId="165" fontId="14" fillId="10" borderId="0" xfId="0" applyNumberFormat="1" applyFont="1" applyFill="1" applyAlignment="1">
      <alignment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o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7"/>
  <sheetViews>
    <sheetView tabSelected="1" workbookViewId="0"/>
  </sheetViews>
  <sheetFormatPr defaultRowHeight="12.75" x14ac:dyDescent="0.2"/>
  <cols>
    <col min="1" max="1" width="5.25" style="12" customWidth="1"/>
    <col min="2" max="2" width="9.875" style="2" customWidth="1"/>
    <col min="3" max="3" width="47" style="1" customWidth="1"/>
    <col min="4" max="5" width="5.25" style="6" customWidth="1"/>
    <col min="6" max="6" width="14.5" style="5" customWidth="1"/>
    <col min="7" max="7" width="13.25" style="5" customWidth="1"/>
    <col min="8" max="8" width="15.125" style="5" customWidth="1"/>
    <col min="9" max="1024" width="8.625" style="1" customWidth="1"/>
    <col min="1025" max="1025" width="9" customWidth="1"/>
  </cols>
  <sheetData>
    <row r="1" spans="1:8" ht="14.25" x14ac:dyDescent="0.2">
      <c r="A1" s="1" t="s">
        <v>0</v>
      </c>
      <c r="C1" s="3"/>
      <c r="D1" s="4"/>
      <c r="E1" s="4"/>
    </row>
    <row r="2" spans="1:8" ht="14.25" x14ac:dyDescent="0.2">
      <c r="A2" s="1" t="s">
        <v>1</v>
      </c>
    </row>
    <row r="3" spans="1:8" ht="14.25" x14ac:dyDescent="0.2">
      <c r="A3" s="1" t="s">
        <v>2</v>
      </c>
    </row>
    <row r="4" spans="1:8" ht="14.25" x14ac:dyDescent="0.2">
      <c r="A4" s="1" t="s">
        <v>3</v>
      </c>
    </row>
    <row r="5" spans="1:8" ht="14.25" x14ac:dyDescent="0.2">
      <c r="A5" s="1" t="s">
        <v>4</v>
      </c>
    </row>
    <row r="6" spans="1:8" ht="14.25" x14ac:dyDescent="0.2">
      <c r="A6" s="1" t="s">
        <v>5</v>
      </c>
      <c r="B6" s="2" t="s">
        <v>6</v>
      </c>
      <c r="C6" s="7"/>
    </row>
    <row r="7" spans="1:8" ht="14.25" x14ac:dyDescent="0.2">
      <c r="A7" s="1" t="s">
        <v>7</v>
      </c>
      <c r="B7" s="2" t="s">
        <v>8</v>
      </c>
    </row>
    <row r="8" spans="1:8" ht="14.25" x14ac:dyDescent="0.2">
      <c r="A8" s="1" t="s">
        <v>9</v>
      </c>
      <c r="B8" s="2" t="s">
        <v>10</v>
      </c>
    </row>
    <row r="9" spans="1:8" ht="14.25" x14ac:dyDescent="0.2">
      <c r="A9" s="1"/>
    </row>
    <row r="10" spans="1:8" s="3" customFormat="1" x14ac:dyDescent="0.2">
      <c r="A10" s="53" t="s">
        <v>11</v>
      </c>
      <c r="B10" s="53"/>
      <c r="C10" s="53"/>
      <c r="D10" s="53"/>
      <c r="E10" s="53"/>
      <c r="F10" s="53"/>
    </row>
    <row r="11" spans="1:8" s="3" customFormat="1" x14ac:dyDescent="0.2">
      <c r="A11" s="8"/>
      <c r="B11" s="8"/>
      <c r="C11" s="8"/>
      <c r="D11" s="8"/>
      <c r="E11" s="8"/>
      <c r="F11" s="8"/>
      <c r="G11" s="9"/>
      <c r="H11" s="9"/>
    </row>
    <row r="12" spans="1:8" s="3" customFormat="1" x14ac:dyDescent="0.2">
      <c r="A12" s="53" t="s">
        <v>12</v>
      </c>
      <c r="B12" s="53"/>
      <c r="C12" s="53"/>
      <c r="D12" s="53"/>
      <c r="E12" s="53"/>
      <c r="F12" s="53"/>
    </row>
    <row r="13" spans="1:8" ht="14.25" x14ac:dyDescent="0.2">
      <c r="A13" s="54" t="s">
        <v>13</v>
      </c>
      <c r="B13" s="54"/>
      <c r="C13" s="54"/>
      <c r="D13" s="54"/>
      <c r="E13" s="54"/>
      <c r="F13" s="54"/>
      <c r="G13" s="1"/>
      <c r="H13" s="1"/>
    </row>
    <row r="14" spans="1:8" ht="14.25" x14ac:dyDescent="0.2">
      <c r="A14" s="10"/>
      <c r="B14" s="10"/>
      <c r="C14" s="8"/>
      <c r="D14" s="11"/>
      <c r="E14" s="11"/>
      <c r="F14" s="10"/>
      <c r="G14" s="12"/>
      <c r="H14" s="1"/>
    </row>
    <row r="15" spans="1:8" ht="14.25" x14ac:dyDescent="0.2">
      <c r="A15" s="53" t="s">
        <v>14</v>
      </c>
      <c r="B15" s="53"/>
      <c r="C15" s="53"/>
      <c r="D15" s="53"/>
      <c r="E15" s="53"/>
      <c r="F15" s="53"/>
      <c r="G15" s="3"/>
      <c r="H15" s="3"/>
    </row>
    <row r="16" spans="1:8" ht="14.25" x14ac:dyDescent="0.2">
      <c r="A16" s="9"/>
      <c r="B16" s="9"/>
      <c r="C16" s="9"/>
      <c r="D16" s="9"/>
      <c r="E16" s="9"/>
      <c r="F16" s="9"/>
      <c r="G16" s="9"/>
      <c r="H16" s="9"/>
    </row>
    <row r="17" spans="1:8" ht="14.25" x14ac:dyDescent="0.2">
      <c r="A17" s="13" t="s">
        <v>15</v>
      </c>
      <c r="B17" s="14"/>
      <c r="C17" s="13"/>
      <c r="D17" s="15" t="s">
        <v>16</v>
      </c>
      <c r="E17" s="15" t="s">
        <v>17</v>
      </c>
      <c r="F17" s="16"/>
      <c r="G17" s="55" t="s">
        <v>18</v>
      </c>
      <c r="H17" s="16"/>
    </row>
    <row r="18" spans="1:8" ht="14.25" x14ac:dyDescent="0.2">
      <c r="A18" s="17" t="s">
        <v>19</v>
      </c>
      <c r="B18" s="18" t="s">
        <v>20</v>
      </c>
      <c r="C18" s="12" t="s">
        <v>21</v>
      </c>
      <c r="D18" s="6" t="s">
        <v>22</v>
      </c>
      <c r="E18" s="6" t="s">
        <v>23</v>
      </c>
      <c r="F18" s="19" t="s">
        <v>24</v>
      </c>
      <c r="G18" s="55"/>
      <c r="H18" s="19" t="s">
        <v>25</v>
      </c>
    </row>
    <row r="19" spans="1:8" ht="15" thickBot="1" x14ac:dyDescent="0.25">
      <c r="A19" s="20"/>
      <c r="B19" s="21"/>
      <c r="C19" s="20" t="s">
        <v>26</v>
      </c>
      <c r="D19" s="22" t="s">
        <v>27</v>
      </c>
      <c r="E19" s="22" t="s">
        <v>28</v>
      </c>
      <c r="F19" s="22" t="s">
        <v>29</v>
      </c>
      <c r="G19" s="22" t="s">
        <v>30</v>
      </c>
      <c r="H19" s="22" t="s">
        <v>31</v>
      </c>
    </row>
    <row r="20" spans="1:8" ht="15" thickTop="1" x14ac:dyDescent="0.2">
      <c r="C20" s="12"/>
      <c r="F20" s="23"/>
      <c r="G20" s="23"/>
      <c r="H20" s="23"/>
    </row>
    <row r="21" spans="1:8" s="26" customFormat="1" ht="25.5" x14ac:dyDescent="0.2">
      <c r="A21" s="24"/>
      <c r="B21" s="25" t="s">
        <v>32</v>
      </c>
      <c r="C21" s="26" t="s">
        <v>33</v>
      </c>
      <c r="D21" s="27"/>
      <c r="E21" s="27"/>
      <c r="F21" s="28">
        <f>SUM(F22:F23)</f>
        <v>88046000</v>
      </c>
      <c r="G21" s="28">
        <f>SUM(G22:G23)</f>
        <v>0</v>
      </c>
      <c r="H21" s="28">
        <f>SUM(H22:H23)</f>
        <v>88046000</v>
      </c>
    </row>
    <row r="22" spans="1:8" s="26" customFormat="1" x14ac:dyDescent="0.2">
      <c r="A22" s="24"/>
      <c r="B22" s="25" t="s">
        <v>34</v>
      </c>
      <c r="C22" s="26" t="s">
        <v>35</v>
      </c>
      <c r="D22" s="27"/>
      <c r="E22" s="27"/>
      <c r="F22" s="28">
        <f>SUM(F25-F23)</f>
        <v>87146000</v>
      </c>
      <c r="G22" s="28">
        <f>SUM(G25-G23)</f>
        <v>0</v>
      </c>
      <c r="H22" s="28">
        <f>SUM(H25-H23)</f>
        <v>87146000</v>
      </c>
    </row>
    <row r="23" spans="1:8" s="26" customFormat="1" ht="25.5" x14ac:dyDescent="0.2">
      <c r="A23" s="24"/>
      <c r="B23" s="25" t="s">
        <v>36</v>
      </c>
      <c r="C23" s="26" t="s">
        <v>37</v>
      </c>
      <c r="D23" s="27"/>
      <c r="E23" s="27"/>
      <c r="F23" s="28">
        <f>SUM(F61)</f>
        <v>900000</v>
      </c>
      <c r="G23" s="28">
        <f>SUM(G61)</f>
        <v>0</v>
      </c>
      <c r="H23" s="28">
        <f>SUM(H61)</f>
        <v>900000</v>
      </c>
    </row>
    <row r="24" spans="1:8" s="26" customFormat="1" x14ac:dyDescent="0.2">
      <c r="A24" s="24"/>
      <c r="B24" s="25"/>
      <c r="D24" s="27"/>
      <c r="E24" s="27"/>
      <c r="F24" s="28"/>
      <c r="G24" s="28"/>
      <c r="H24" s="28"/>
    </row>
    <row r="25" spans="1:8" s="26" customFormat="1" x14ac:dyDescent="0.2">
      <c r="A25" s="3" t="s">
        <v>38</v>
      </c>
      <c r="B25" s="29"/>
      <c r="C25" s="3"/>
      <c r="D25" s="29"/>
      <c r="E25" s="29"/>
      <c r="F25" s="28">
        <f>SUM(F26+F61+F76)</f>
        <v>88046000</v>
      </c>
      <c r="G25" s="28">
        <f>SUM(G26+G61+G76)</f>
        <v>0</v>
      </c>
      <c r="H25" s="28">
        <f>SUM(H26+H61+H76)</f>
        <v>88046000</v>
      </c>
    </row>
    <row r="26" spans="1:8" s="26" customFormat="1" x14ac:dyDescent="0.2">
      <c r="A26" s="3" t="s">
        <v>39</v>
      </c>
      <c r="B26" s="29"/>
      <c r="C26" s="3"/>
      <c r="D26" s="29"/>
      <c r="E26" s="29"/>
      <c r="F26" s="28">
        <f>SUM(F27+F30+F32+F35+F38+F45+F54)</f>
        <v>44887000</v>
      </c>
      <c r="G26" s="28">
        <f>SUM(G27+G30+G32+G35+G38+G45+G54)</f>
        <v>0</v>
      </c>
      <c r="H26" s="28">
        <f>SUM(H27+H30+H32+H35+H38+H45+H54)</f>
        <v>44887000</v>
      </c>
    </row>
    <row r="27" spans="1:8" s="26" customFormat="1" x14ac:dyDescent="0.2">
      <c r="A27" s="3"/>
      <c r="B27" s="29" t="s">
        <v>40</v>
      </c>
      <c r="C27" s="3" t="s">
        <v>41</v>
      </c>
      <c r="D27" s="29"/>
      <c r="E27" s="29"/>
      <c r="F27" s="28">
        <f>SUM(F28:F29)</f>
        <v>31200000</v>
      </c>
      <c r="G27" s="28">
        <f>SUM(G28:G29)</f>
        <v>-1670000</v>
      </c>
      <c r="H27" s="28">
        <f>SUM(H28:H29)</f>
        <v>29530000</v>
      </c>
    </row>
    <row r="28" spans="1:8" s="31" customFormat="1" x14ac:dyDescent="0.2">
      <c r="A28" s="1" t="s">
        <v>26</v>
      </c>
      <c r="B28" s="2" t="s">
        <v>42</v>
      </c>
      <c r="C28" s="1" t="s">
        <v>43</v>
      </c>
      <c r="D28" s="2" t="s">
        <v>44</v>
      </c>
      <c r="E28" s="2">
        <v>11</v>
      </c>
      <c r="F28" s="30">
        <v>30000000</v>
      </c>
      <c r="G28" s="30">
        <v>-1670000</v>
      </c>
      <c r="H28" s="30">
        <f>SUM(F28+G28)</f>
        <v>28330000</v>
      </c>
    </row>
    <row r="29" spans="1:8" s="31" customFormat="1" x14ac:dyDescent="0.2">
      <c r="A29" s="1" t="s">
        <v>27</v>
      </c>
      <c r="B29" s="2" t="s">
        <v>45</v>
      </c>
      <c r="C29" s="1" t="s">
        <v>46</v>
      </c>
      <c r="D29" s="2" t="s">
        <v>44</v>
      </c>
      <c r="E29" s="2">
        <v>11</v>
      </c>
      <c r="F29" s="30">
        <v>1200000</v>
      </c>
      <c r="G29" s="30">
        <v>0</v>
      </c>
      <c r="H29" s="30">
        <f>SUM(F29+G29)</f>
        <v>1200000</v>
      </c>
    </row>
    <row r="30" spans="1:8" s="26" customFormat="1" x14ac:dyDescent="0.2">
      <c r="A30" s="3"/>
      <c r="B30" s="29">
        <v>312</v>
      </c>
      <c r="C30" s="3" t="s">
        <v>47</v>
      </c>
      <c r="D30" s="29"/>
      <c r="E30" s="29"/>
      <c r="F30" s="28">
        <f>SUM(F31)</f>
        <v>2200000</v>
      </c>
      <c r="G30" s="28">
        <f>SUM(G31)</f>
        <v>1200000</v>
      </c>
      <c r="H30" s="28">
        <f>SUM(H31)</f>
        <v>3400000</v>
      </c>
    </row>
    <row r="31" spans="1:8" s="31" customFormat="1" x14ac:dyDescent="0.2">
      <c r="A31" s="1" t="s">
        <v>28</v>
      </c>
      <c r="B31" s="2" t="s">
        <v>48</v>
      </c>
      <c r="C31" s="1" t="s">
        <v>47</v>
      </c>
      <c r="D31" s="2" t="s">
        <v>44</v>
      </c>
      <c r="E31" s="2">
        <v>11</v>
      </c>
      <c r="F31" s="30">
        <v>2200000</v>
      </c>
      <c r="G31" s="30">
        <v>1200000</v>
      </c>
      <c r="H31" s="30">
        <f>SUM(F31+G31)</f>
        <v>3400000</v>
      </c>
    </row>
    <row r="32" spans="1:8" s="26" customFormat="1" x14ac:dyDescent="0.2">
      <c r="A32" s="3"/>
      <c r="B32" s="29" t="s">
        <v>49</v>
      </c>
      <c r="C32" s="3" t="s">
        <v>50</v>
      </c>
      <c r="D32" s="29"/>
      <c r="E32" s="29"/>
      <c r="F32" s="28">
        <f>SUM(F33:F34)</f>
        <v>6750000</v>
      </c>
      <c r="G32" s="28">
        <f>SUM(G33:G34)</f>
        <v>470000</v>
      </c>
      <c r="H32" s="28">
        <f>SUM(H33:H34)</f>
        <v>7220000</v>
      </c>
    </row>
    <row r="33" spans="1:8" s="31" customFormat="1" x14ac:dyDescent="0.2">
      <c r="A33" s="1" t="s">
        <v>29</v>
      </c>
      <c r="B33" s="2" t="s">
        <v>51</v>
      </c>
      <c r="C33" s="1" t="s">
        <v>52</v>
      </c>
      <c r="D33" s="2" t="s">
        <v>44</v>
      </c>
      <c r="E33" s="2">
        <v>11</v>
      </c>
      <c r="F33" s="30">
        <v>1800000</v>
      </c>
      <c r="G33" s="30">
        <v>270000</v>
      </c>
      <c r="H33" s="30">
        <f>SUM(F33+G33)</f>
        <v>2070000</v>
      </c>
    </row>
    <row r="34" spans="1:8" s="31" customFormat="1" x14ac:dyDescent="0.2">
      <c r="A34" s="1" t="s">
        <v>30</v>
      </c>
      <c r="B34" s="2" t="s">
        <v>53</v>
      </c>
      <c r="C34" s="1" t="s">
        <v>54</v>
      </c>
      <c r="D34" s="2" t="s">
        <v>44</v>
      </c>
      <c r="E34" s="2">
        <v>11</v>
      </c>
      <c r="F34" s="30">
        <v>4950000</v>
      </c>
      <c r="G34" s="30">
        <v>200000</v>
      </c>
      <c r="H34" s="30">
        <f>SUM(F34+G34)</f>
        <v>5150000</v>
      </c>
    </row>
    <row r="35" spans="1:8" s="26" customFormat="1" x14ac:dyDescent="0.2">
      <c r="A35" s="3"/>
      <c r="B35" s="29" t="s">
        <v>55</v>
      </c>
      <c r="C35" s="3" t="s">
        <v>56</v>
      </c>
      <c r="D35" s="29"/>
      <c r="E35" s="29"/>
      <c r="F35" s="28">
        <f>SUM(F36:F37)</f>
        <v>605000</v>
      </c>
      <c r="G35" s="28">
        <f>SUM(G36:G37)</f>
        <v>0</v>
      </c>
      <c r="H35" s="28">
        <f>SUM(H36:H37)</f>
        <v>605000</v>
      </c>
    </row>
    <row r="36" spans="1:8" s="31" customFormat="1" x14ac:dyDescent="0.2">
      <c r="A36" s="1" t="s">
        <v>57</v>
      </c>
      <c r="B36" s="2" t="s">
        <v>58</v>
      </c>
      <c r="C36" s="1" t="s">
        <v>59</v>
      </c>
      <c r="D36" s="2" t="s">
        <v>44</v>
      </c>
      <c r="E36" s="2">
        <v>11</v>
      </c>
      <c r="F36" s="30">
        <v>600000</v>
      </c>
      <c r="G36" s="30">
        <v>0</v>
      </c>
      <c r="H36" s="30">
        <f>SUM(F36+G36)</f>
        <v>600000</v>
      </c>
    </row>
    <row r="37" spans="1:8" s="31" customFormat="1" x14ac:dyDescent="0.2">
      <c r="A37" s="1" t="s">
        <v>60</v>
      </c>
      <c r="B37" s="2" t="s">
        <v>61</v>
      </c>
      <c r="C37" s="1" t="s">
        <v>62</v>
      </c>
      <c r="D37" s="2" t="s">
        <v>44</v>
      </c>
      <c r="E37" s="2">
        <v>11</v>
      </c>
      <c r="F37" s="30">
        <v>5000</v>
      </c>
      <c r="G37" s="30">
        <v>0</v>
      </c>
      <c r="H37" s="30">
        <f>SUM(F37+G37)</f>
        <v>5000</v>
      </c>
    </row>
    <row r="38" spans="1:8" s="26" customFormat="1" x14ac:dyDescent="0.2">
      <c r="A38" s="3"/>
      <c r="B38" s="32" t="s">
        <v>63</v>
      </c>
      <c r="C38" s="3" t="s">
        <v>64</v>
      </c>
      <c r="D38" s="29"/>
      <c r="E38" s="29"/>
      <c r="F38" s="28">
        <f>SUM(F39:F44)</f>
        <v>1870000</v>
      </c>
      <c r="G38" s="28">
        <f>SUM(G39:G44)</f>
        <v>0</v>
      </c>
      <c r="H38" s="28">
        <f>SUM(H39:H44)</f>
        <v>1870000</v>
      </c>
    </row>
    <row r="39" spans="1:8" s="31" customFormat="1" x14ac:dyDescent="0.2">
      <c r="A39" s="1" t="s">
        <v>65</v>
      </c>
      <c r="B39" s="2" t="s">
        <v>66</v>
      </c>
      <c r="C39" s="1" t="s">
        <v>67</v>
      </c>
      <c r="D39" s="2" t="s">
        <v>44</v>
      </c>
      <c r="E39" s="2">
        <v>11</v>
      </c>
      <c r="F39" s="30">
        <v>80000</v>
      </c>
      <c r="G39" s="30">
        <v>-25000</v>
      </c>
      <c r="H39" s="30">
        <f t="shared" ref="H39:H44" si="0">SUM(F39+G39)</f>
        <v>55000</v>
      </c>
    </row>
    <row r="40" spans="1:8" s="31" customFormat="1" x14ac:dyDescent="0.2">
      <c r="A40" s="1" t="s">
        <v>68</v>
      </c>
      <c r="B40" s="2" t="s">
        <v>69</v>
      </c>
      <c r="C40" s="1" t="s">
        <v>70</v>
      </c>
      <c r="D40" s="2" t="s">
        <v>44</v>
      </c>
      <c r="E40" s="2">
        <v>11</v>
      </c>
      <c r="F40" s="30">
        <v>40000</v>
      </c>
      <c r="G40" s="30"/>
      <c r="H40" s="30">
        <f t="shared" si="0"/>
        <v>40000</v>
      </c>
    </row>
    <row r="41" spans="1:8" s="31" customFormat="1" x14ac:dyDescent="0.2">
      <c r="A41" s="1" t="s">
        <v>71</v>
      </c>
      <c r="B41" s="2" t="s">
        <v>72</v>
      </c>
      <c r="C41" s="1" t="s">
        <v>73</v>
      </c>
      <c r="D41" s="2" t="s">
        <v>44</v>
      </c>
      <c r="E41" s="2">
        <v>11</v>
      </c>
      <c r="F41" s="30">
        <v>300000</v>
      </c>
      <c r="G41" s="30">
        <v>-30000</v>
      </c>
      <c r="H41" s="30">
        <f t="shared" si="0"/>
        <v>270000</v>
      </c>
    </row>
    <row r="42" spans="1:8" s="31" customFormat="1" x14ac:dyDescent="0.2">
      <c r="A42" s="1" t="s">
        <v>74</v>
      </c>
      <c r="B42" s="2" t="s">
        <v>75</v>
      </c>
      <c r="C42" s="1" t="s">
        <v>76</v>
      </c>
      <c r="D42" s="2" t="s">
        <v>44</v>
      </c>
      <c r="E42" s="2">
        <v>11</v>
      </c>
      <c r="F42" s="30">
        <v>250000</v>
      </c>
      <c r="G42" s="30">
        <v>55000</v>
      </c>
      <c r="H42" s="30">
        <f t="shared" si="0"/>
        <v>305000</v>
      </c>
    </row>
    <row r="43" spans="1:8" s="31" customFormat="1" x14ac:dyDescent="0.2">
      <c r="A43" s="1" t="s">
        <v>77</v>
      </c>
      <c r="B43" s="2" t="s">
        <v>78</v>
      </c>
      <c r="C43" s="1" t="s">
        <v>79</v>
      </c>
      <c r="D43" s="2" t="s">
        <v>44</v>
      </c>
      <c r="E43" s="2">
        <v>11</v>
      </c>
      <c r="F43" s="30">
        <v>200000</v>
      </c>
      <c r="G43" s="30"/>
      <c r="H43" s="30">
        <f t="shared" si="0"/>
        <v>200000</v>
      </c>
    </row>
    <row r="44" spans="1:8" s="31" customFormat="1" x14ac:dyDescent="0.2">
      <c r="A44" s="1" t="s">
        <v>80</v>
      </c>
      <c r="B44" s="2" t="s">
        <v>81</v>
      </c>
      <c r="C44" s="1" t="s">
        <v>82</v>
      </c>
      <c r="D44" s="2" t="s">
        <v>44</v>
      </c>
      <c r="E44" s="2">
        <v>11</v>
      </c>
      <c r="F44" s="30">
        <v>1000000</v>
      </c>
      <c r="G44" s="30"/>
      <c r="H44" s="30">
        <f t="shared" si="0"/>
        <v>1000000</v>
      </c>
    </row>
    <row r="45" spans="1:8" s="26" customFormat="1" x14ac:dyDescent="0.2">
      <c r="A45" s="3"/>
      <c r="B45" s="32" t="s">
        <v>83</v>
      </c>
      <c r="C45" s="3" t="s">
        <v>84</v>
      </c>
      <c r="D45" s="29"/>
      <c r="E45" s="29"/>
      <c r="F45" s="28">
        <f>SUM(F46:F53)</f>
        <v>2078000</v>
      </c>
      <c r="G45" s="28">
        <f>SUM(G46:G53)</f>
        <v>0</v>
      </c>
      <c r="H45" s="28">
        <f>SUM(H46:H53)</f>
        <v>2078000</v>
      </c>
    </row>
    <row r="46" spans="1:8" s="31" customFormat="1" x14ac:dyDescent="0.2">
      <c r="A46" s="1" t="s">
        <v>85</v>
      </c>
      <c r="B46" s="2" t="s">
        <v>86</v>
      </c>
      <c r="C46" s="1" t="s">
        <v>87</v>
      </c>
      <c r="D46" s="2" t="s">
        <v>44</v>
      </c>
      <c r="E46" s="2">
        <v>11</v>
      </c>
      <c r="F46" s="30">
        <v>60000</v>
      </c>
      <c r="G46" s="30">
        <v>-20000</v>
      </c>
      <c r="H46" s="30">
        <f t="shared" ref="H46:H53" si="1">SUM(F46+G46)</f>
        <v>40000</v>
      </c>
    </row>
    <row r="47" spans="1:8" s="31" customFormat="1" x14ac:dyDescent="0.2">
      <c r="A47" s="1" t="s">
        <v>88</v>
      </c>
      <c r="B47" s="2" t="s">
        <v>89</v>
      </c>
      <c r="C47" s="1" t="s">
        <v>90</v>
      </c>
      <c r="D47" s="2" t="s">
        <v>44</v>
      </c>
      <c r="E47" s="2">
        <v>11</v>
      </c>
      <c r="F47" s="30">
        <v>1620000</v>
      </c>
      <c r="G47" s="30">
        <v>20000</v>
      </c>
      <c r="H47" s="30">
        <f t="shared" si="1"/>
        <v>1640000</v>
      </c>
    </row>
    <row r="48" spans="1:8" s="31" customFormat="1" x14ac:dyDescent="0.2">
      <c r="A48" s="1" t="s">
        <v>91</v>
      </c>
      <c r="B48" s="2" t="s">
        <v>92</v>
      </c>
      <c r="C48" s="1" t="s">
        <v>93</v>
      </c>
      <c r="D48" s="2" t="s">
        <v>44</v>
      </c>
      <c r="E48" s="2">
        <v>11</v>
      </c>
      <c r="F48" s="30">
        <v>60000</v>
      </c>
      <c r="G48" s="30">
        <v>0</v>
      </c>
      <c r="H48" s="30">
        <f t="shared" si="1"/>
        <v>60000</v>
      </c>
    </row>
    <row r="49" spans="1:8" s="31" customFormat="1" x14ac:dyDescent="0.2">
      <c r="A49" s="1" t="s">
        <v>94</v>
      </c>
      <c r="B49" s="2" t="s">
        <v>95</v>
      </c>
      <c r="C49" s="1" t="s">
        <v>96</v>
      </c>
      <c r="D49" s="2" t="s">
        <v>44</v>
      </c>
      <c r="E49" s="2">
        <v>11</v>
      </c>
      <c r="F49" s="30">
        <v>50000</v>
      </c>
      <c r="G49" s="30">
        <v>-10000</v>
      </c>
      <c r="H49" s="30">
        <f t="shared" si="1"/>
        <v>40000</v>
      </c>
    </row>
    <row r="50" spans="1:8" s="31" customFormat="1" x14ac:dyDescent="0.2">
      <c r="A50" s="1" t="s">
        <v>97</v>
      </c>
      <c r="B50" s="2" t="s">
        <v>98</v>
      </c>
      <c r="C50" s="1" t="s">
        <v>99</v>
      </c>
      <c r="D50" s="2" t="s">
        <v>44</v>
      </c>
      <c r="E50" s="2">
        <v>11</v>
      </c>
      <c r="F50" s="30">
        <v>50000</v>
      </c>
      <c r="G50" s="30">
        <v>5000</v>
      </c>
      <c r="H50" s="30">
        <f t="shared" si="1"/>
        <v>55000</v>
      </c>
    </row>
    <row r="51" spans="1:8" s="31" customFormat="1" x14ac:dyDescent="0.2">
      <c r="A51" s="1" t="s">
        <v>100</v>
      </c>
      <c r="B51" s="2" t="s">
        <v>101</v>
      </c>
      <c r="C51" s="1" t="s">
        <v>102</v>
      </c>
      <c r="D51" s="2" t="s">
        <v>44</v>
      </c>
      <c r="E51" s="2">
        <v>11</v>
      </c>
      <c r="F51" s="30">
        <v>38000</v>
      </c>
      <c r="G51" s="30">
        <v>-15000</v>
      </c>
      <c r="H51" s="30">
        <f t="shared" si="1"/>
        <v>23000</v>
      </c>
    </row>
    <row r="52" spans="1:8" s="31" customFormat="1" x14ac:dyDescent="0.2">
      <c r="A52" s="1" t="s">
        <v>103</v>
      </c>
      <c r="B52" s="2" t="s">
        <v>104</v>
      </c>
      <c r="C52" s="1" t="s">
        <v>105</v>
      </c>
      <c r="D52" s="2" t="s">
        <v>44</v>
      </c>
      <c r="E52" s="2">
        <v>11</v>
      </c>
      <c r="F52" s="30">
        <v>50000</v>
      </c>
      <c r="G52" s="30">
        <v>0</v>
      </c>
      <c r="H52" s="30">
        <f t="shared" si="1"/>
        <v>50000</v>
      </c>
    </row>
    <row r="53" spans="1:8" s="31" customFormat="1" x14ac:dyDescent="0.2">
      <c r="A53" s="1" t="s">
        <v>106</v>
      </c>
      <c r="B53" s="2" t="s">
        <v>107</v>
      </c>
      <c r="C53" s="1" t="s">
        <v>108</v>
      </c>
      <c r="D53" s="2" t="s">
        <v>44</v>
      </c>
      <c r="E53" s="2">
        <v>11</v>
      </c>
      <c r="F53" s="30">
        <v>150000</v>
      </c>
      <c r="G53" s="30">
        <v>20000</v>
      </c>
      <c r="H53" s="30">
        <f t="shared" si="1"/>
        <v>170000</v>
      </c>
    </row>
    <row r="54" spans="1:8" s="26" customFormat="1" x14ac:dyDescent="0.2">
      <c r="A54" s="3"/>
      <c r="B54" s="32" t="s">
        <v>109</v>
      </c>
      <c r="C54" s="3" t="s">
        <v>110</v>
      </c>
      <c r="D54" s="29"/>
      <c r="E54" s="29"/>
      <c r="F54" s="28">
        <f>SUM(F55:F59)</f>
        <v>184000</v>
      </c>
      <c r="G54" s="28">
        <f>SUM(G55:G59)</f>
        <v>0</v>
      </c>
      <c r="H54" s="28">
        <f>SUM(H55:H59)</f>
        <v>184000</v>
      </c>
    </row>
    <row r="55" spans="1:8" s="31" customFormat="1" x14ac:dyDescent="0.2">
      <c r="A55" s="1" t="s">
        <v>111</v>
      </c>
      <c r="B55" s="2" t="s">
        <v>112</v>
      </c>
      <c r="C55" s="1" t="s">
        <v>113</v>
      </c>
      <c r="D55" s="2" t="s">
        <v>44</v>
      </c>
      <c r="E55" s="2">
        <v>11</v>
      </c>
      <c r="F55" s="30">
        <v>35000</v>
      </c>
      <c r="G55" s="30">
        <v>-15000</v>
      </c>
      <c r="H55" s="30">
        <f>SUM(F55+G55)</f>
        <v>20000</v>
      </c>
    </row>
    <row r="56" spans="1:8" s="31" customFormat="1" x14ac:dyDescent="0.2">
      <c r="A56" s="1" t="s">
        <v>114</v>
      </c>
      <c r="B56" s="2" t="s">
        <v>115</v>
      </c>
      <c r="C56" s="1" t="s">
        <v>116</v>
      </c>
      <c r="D56" s="2" t="s">
        <v>44</v>
      </c>
      <c r="E56" s="2">
        <v>11</v>
      </c>
      <c r="F56" s="30">
        <v>134000</v>
      </c>
      <c r="G56" s="30">
        <v>5000</v>
      </c>
      <c r="H56" s="30">
        <f>SUM(F56+G56)</f>
        <v>139000</v>
      </c>
    </row>
    <row r="57" spans="1:8" s="31" customFormat="1" x14ac:dyDescent="0.2">
      <c r="A57" s="1" t="s">
        <v>117</v>
      </c>
      <c r="B57" s="2" t="s">
        <v>118</v>
      </c>
      <c r="C57" s="1" t="s">
        <v>119</v>
      </c>
      <c r="D57" s="2" t="s">
        <v>44</v>
      </c>
      <c r="E57" s="2">
        <v>11</v>
      </c>
      <c r="F57" s="30">
        <v>10000</v>
      </c>
      <c r="G57" s="30">
        <v>5000</v>
      </c>
      <c r="H57" s="30">
        <f>SUM(F57+G57)</f>
        <v>15000</v>
      </c>
    </row>
    <row r="58" spans="1:8" s="31" customFormat="1" x14ac:dyDescent="0.2">
      <c r="A58" s="1" t="s">
        <v>120</v>
      </c>
      <c r="B58" s="2" t="s">
        <v>121</v>
      </c>
      <c r="C58" s="1" t="s">
        <v>122</v>
      </c>
      <c r="D58" s="2" t="s">
        <v>44</v>
      </c>
      <c r="E58" s="2">
        <v>11</v>
      </c>
      <c r="F58" s="30">
        <v>2000</v>
      </c>
      <c r="G58" s="30">
        <v>0</v>
      </c>
      <c r="H58" s="30">
        <f>SUM(F58+G58)</f>
        <v>2000</v>
      </c>
    </row>
    <row r="59" spans="1:8" s="31" customFormat="1" x14ac:dyDescent="0.2">
      <c r="A59" s="1" t="s">
        <v>123</v>
      </c>
      <c r="B59" s="2" t="s">
        <v>124</v>
      </c>
      <c r="C59" s="1" t="s">
        <v>110</v>
      </c>
      <c r="D59" s="2" t="s">
        <v>44</v>
      </c>
      <c r="E59" s="2">
        <v>11</v>
      </c>
      <c r="F59" s="30">
        <v>3000</v>
      </c>
      <c r="G59" s="30">
        <v>5000</v>
      </c>
      <c r="H59" s="30">
        <f>SUM(F59+G59)</f>
        <v>8000</v>
      </c>
    </row>
    <row r="60" spans="1:8" s="26" customFormat="1" x14ac:dyDescent="0.2">
      <c r="A60" s="3"/>
      <c r="B60" s="29"/>
      <c r="C60" s="3"/>
      <c r="D60" s="29"/>
      <c r="E60" s="29"/>
      <c r="F60" s="28"/>
      <c r="G60" s="28"/>
      <c r="H60" s="28"/>
    </row>
    <row r="61" spans="1:8" s="26" customFormat="1" x14ac:dyDescent="0.2">
      <c r="A61" s="3" t="s">
        <v>125</v>
      </c>
      <c r="B61" s="29"/>
      <c r="C61" s="3"/>
      <c r="D61" s="29"/>
      <c r="E61" s="29"/>
      <c r="F61" s="28">
        <f>SUM(F62+F67+F70)</f>
        <v>900000</v>
      </c>
      <c r="G61" s="28">
        <f>SUM(G62+G67+G70)</f>
        <v>0</v>
      </c>
      <c r="H61" s="28">
        <f>SUM(H62+H67+H70)</f>
        <v>900000</v>
      </c>
    </row>
    <row r="62" spans="1:8" s="26" customFormat="1" x14ac:dyDescent="0.2">
      <c r="A62" s="3"/>
      <c r="B62" s="29" t="s">
        <v>126</v>
      </c>
      <c r="C62" s="3" t="s">
        <v>127</v>
      </c>
      <c r="D62" s="29"/>
      <c r="E62" s="29"/>
      <c r="F62" s="28">
        <f>SUM(F63:F66)</f>
        <v>500000</v>
      </c>
      <c r="G62" s="28">
        <f>G63+G64+G65+G66</f>
        <v>0</v>
      </c>
      <c r="H62" s="28">
        <f>SUM(H63:H66)</f>
        <v>500000</v>
      </c>
    </row>
    <row r="63" spans="1:8" s="31" customFormat="1" x14ac:dyDescent="0.2">
      <c r="A63" s="1" t="s">
        <v>128</v>
      </c>
      <c r="B63" s="2" t="s">
        <v>129</v>
      </c>
      <c r="C63" s="1" t="s">
        <v>130</v>
      </c>
      <c r="D63" s="2" t="s">
        <v>44</v>
      </c>
      <c r="E63" s="2">
        <v>11</v>
      </c>
      <c r="F63" s="30">
        <v>100000</v>
      </c>
      <c r="G63" s="30">
        <v>-20000</v>
      </c>
      <c r="H63" s="30">
        <f>SUM(F63+G63)</f>
        <v>80000</v>
      </c>
    </row>
    <row r="64" spans="1:8" s="31" customFormat="1" x14ac:dyDescent="0.2">
      <c r="A64" s="1" t="s">
        <v>131</v>
      </c>
      <c r="B64" s="2" t="s">
        <v>132</v>
      </c>
      <c r="C64" s="1" t="s">
        <v>133</v>
      </c>
      <c r="D64" s="2" t="s">
        <v>44</v>
      </c>
      <c r="E64" s="2">
        <v>11</v>
      </c>
      <c r="F64" s="30">
        <v>150000</v>
      </c>
      <c r="G64" s="30">
        <v>1000</v>
      </c>
      <c r="H64" s="30">
        <f>SUM(F64+G64)</f>
        <v>151000</v>
      </c>
    </row>
    <row r="65" spans="1:8" s="31" customFormat="1" x14ac:dyDescent="0.2">
      <c r="A65" s="1" t="s">
        <v>134</v>
      </c>
      <c r="B65" s="2" t="s">
        <v>135</v>
      </c>
      <c r="C65" s="1" t="s">
        <v>136</v>
      </c>
      <c r="D65" s="2" t="s">
        <v>44</v>
      </c>
      <c r="E65" s="2">
        <v>11</v>
      </c>
      <c r="F65" s="30">
        <v>100000</v>
      </c>
      <c r="G65" s="30">
        <v>20000</v>
      </c>
      <c r="H65" s="30">
        <f>SUM(F65+G65)</f>
        <v>120000</v>
      </c>
    </row>
    <row r="66" spans="1:8" s="31" customFormat="1" x14ac:dyDescent="0.2">
      <c r="A66" s="1" t="s">
        <v>137</v>
      </c>
      <c r="B66" s="2" t="s">
        <v>138</v>
      </c>
      <c r="C66" s="1" t="s">
        <v>139</v>
      </c>
      <c r="D66" s="2" t="s">
        <v>44</v>
      </c>
      <c r="E66" s="2">
        <v>11</v>
      </c>
      <c r="F66" s="30">
        <v>150000</v>
      </c>
      <c r="G66" s="30">
        <v>-1000</v>
      </c>
      <c r="H66" s="30">
        <f>SUM(F66+G66)</f>
        <v>149000</v>
      </c>
    </row>
    <row r="67" spans="1:8" s="26" customFormat="1" x14ac:dyDescent="0.2">
      <c r="A67" s="1"/>
      <c r="B67" s="29">
        <v>423</v>
      </c>
      <c r="C67" s="3" t="s">
        <v>140</v>
      </c>
      <c r="D67" s="29"/>
      <c r="E67" s="29"/>
      <c r="F67" s="28">
        <f>F68+F69</f>
        <v>300000</v>
      </c>
      <c r="G67" s="28">
        <f>G68+G69</f>
        <v>0</v>
      </c>
      <c r="H67" s="28">
        <f>H68+H69</f>
        <v>300000</v>
      </c>
    </row>
    <row r="68" spans="1:8" s="26" customFormat="1" x14ac:dyDescent="0.2">
      <c r="A68" s="1" t="s">
        <v>141</v>
      </c>
      <c r="B68" s="2" t="s">
        <v>142</v>
      </c>
      <c r="C68" s="1" t="s">
        <v>143</v>
      </c>
      <c r="D68" s="29"/>
      <c r="E68" s="29"/>
      <c r="F68" s="30">
        <v>210000</v>
      </c>
      <c r="G68" s="33">
        <v>90000</v>
      </c>
      <c r="H68" s="30">
        <f>F68+G68</f>
        <v>300000</v>
      </c>
    </row>
    <row r="69" spans="1:8" s="36" customFormat="1" x14ac:dyDescent="0.2">
      <c r="A69" s="34" t="s">
        <v>144</v>
      </c>
      <c r="B69" s="35" t="s">
        <v>145</v>
      </c>
      <c r="C69" s="36" t="s">
        <v>146</v>
      </c>
      <c r="D69" s="35" t="s">
        <v>44</v>
      </c>
      <c r="E69" s="35">
        <v>11</v>
      </c>
      <c r="F69" s="37">
        <v>90000</v>
      </c>
      <c r="G69" s="37">
        <v>-90000</v>
      </c>
      <c r="H69" s="37">
        <f>SUM(F69+G69)</f>
        <v>0</v>
      </c>
    </row>
    <row r="70" spans="1:8" s="26" customFormat="1" x14ac:dyDescent="0.2">
      <c r="A70" s="1"/>
      <c r="B70" s="29">
        <v>426</v>
      </c>
      <c r="C70" s="3" t="s">
        <v>147</v>
      </c>
      <c r="D70" s="29"/>
      <c r="E70" s="29"/>
      <c r="F70" s="28">
        <f>SUM(F71)</f>
        <v>100000</v>
      </c>
      <c r="G70" s="28">
        <f>SUM(G71)</f>
        <v>0</v>
      </c>
      <c r="H70" s="28">
        <f>SUM(H71)</f>
        <v>100000</v>
      </c>
    </row>
    <row r="71" spans="1:8" s="31" customFormat="1" x14ac:dyDescent="0.2">
      <c r="A71" s="1" t="s">
        <v>148</v>
      </c>
      <c r="B71" s="2" t="s">
        <v>149</v>
      </c>
      <c r="C71" s="1" t="s">
        <v>150</v>
      </c>
      <c r="D71" s="2" t="s">
        <v>44</v>
      </c>
      <c r="E71" s="2">
        <v>11</v>
      </c>
      <c r="F71" s="30">
        <v>100000</v>
      </c>
      <c r="G71" s="30">
        <v>0</v>
      </c>
      <c r="H71" s="30">
        <f>SUM(F71+G71)</f>
        <v>100000</v>
      </c>
    </row>
    <row r="72" spans="1:8" s="31" customFormat="1" x14ac:dyDescent="0.2">
      <c r="A72" s="1"/>
      <c r="B72" s="2"/>
      <c r="C72" s="1"/>
      <c r="D72" s="2"/>
      <c r="E72" s="2"/>
      <c r="F72" s="30"/>
      <c r="G72" s="30"/>
      <c r="H72" s="30"/>
    </row>
    <row r="73" spans="1:8" s="31" customFormat="1" x14ac:dyDescent="0.2">
      <c r="A73" s="1"/>
      <c r="B73" s="2"/>
      <c r="C73" s="1"/>
      <c r="D73" s="2"/>
      <c r="E73" s="2"/>
      <c r="F73" s="30"/>
      <c r="G73" s="30"/>
      <c r="H73" s="30"/>
    </row>
    <row r="74" spans="1:8" s="31" customFormat="1" x14ac:dyDescent="0.2">
      <c r="A74" s="1"/>
      <c r="B74" s="2"/>
      <c r="C74" s="1"/>
      <c r="D74" s="2"/>
      <c r="E74" s="2"/>
      <c r="F74" s="30"/>
      <c r="G74" s="30"/>
      <c r="H74" s="30"/>
    </row>
    <row r="75" spans="1:8" s="31" customFormat="1" x14ac:dyDescent="0.2">
      <c r="A75" s="1"/>
      <c r="B75" s="2"/>
      <c r="C75" s="1"/>
      <c r="D75" s="2"/>
      <c r="E75" s="2"/>
      <c r="F75" s="30"/>
      <c r="G75" s="30"/>
      <c r="H75" s="30"/>
    </row>
    <row r="76" spans="1:8" s="26" customFormat="1" x14ac:dyDescent="0.2">
      <c r="A76" s="3" t="s">
        <v>151</v>
      </c>
      <c r="B76" s="29"/>
      <c r="C76" s="3"/>
      <c r="D76" s="29"/>
      <c r="E76" s="29"/>
      <c r="F76" s="28">
        <f>SUM(F77+F80+F82+F85+F89+F96+F104+F106)</f>
        <v>42259000</v>
      </c>
      <c r="G76" s="28">
        <f>SUM(G77+G80+G82+G85+G89+G96+G104+G106)</f>
        <v>0</v>
      </c>
      <c r="H76" s="28">
        <f>SUM(H77+H80+H82+H85+H89+H96+H104+H106)</f>
        <v>42259000</v>
      </c>
    </row>
    <row r="77" spans="1:8" s="26" customFormat="1" x14ac:dyDescent="0.2">
      <c r="A77" s="3"/>
      <c r="B77" s="29" t="s">
        <v>40</v>
      </c>
      <c r="C77" s="3" t="s">
        <v>41</v>
      </c>
      <c r="D77" s="29"/>
      <c r="E77" s="29"/>
      <c r="F77" s="28">
        <f>SUM(F78:F79)</f>
        <v>30809000</v>
      </c>
      <c r="G77" s="28">
        <f>SUM(G78:G79)</f>
        <v>-1380000</v>
      </c>
      <c r="H77" s="28">
        <f>SUM(H78:H79)</f>
        <v>29429000</v>
      </c>
    </row>
    <row r="78" spans="1:8" s="31" customFormat="1" x14ac:dyDescent="0.2">
      <c r="A78" s="1" t="s">
        <v>152</v>
      </c>
      <c r="B78" s="2" t="s">
        <v>42</v>
      </c>
      <c r="C78" s="1" t="s">
        <v>43</v>
      </c>
      <c r="D78" s="2" t="s">
        <v>44</v>
      </c>
      <c r="E78" s="2">
        <v>11</v>
      </c>
      <c r="F78" s="30">
        <v>29309000</v>
      </c>
      <c r="G78" s="30">
        <v>-1200000</v>
      </c>
      <c r="H78" s="30">
        <f>SUM(F78+G78)</f>
        <v>28109000</v>
      </c>
    </row>
    <row r="79" spans="1:8" s="31" customFormat="1" x14ac:dyDescent="0.2">
      <c r="A79" s="1" t="s">
        <v>153</v>
      </c>
      <c r="B79" s="2" t="s">
        <v>45</v>
      </c>
      <c r="C79" s="1" t="s">
        <v>46</v>
      </c>
      <c r="D79" s="2" t="s">
        <v>44</v>
      </c>
      <c r="E79" s="2">
        <v>11</v>
      </c>
      <c r="F79" s="30">
        <v>1500000</v>
      </c>
      <c r="G79" s="30">
        <v>-180000</v>
      </c>
      <c r="H79" s="30">
        <f>SUM(F79+G79)</f>
        <v>1320000</v>
      </c>
    </row>
    <row r="80" spans="1:8" s="26" customFormat="1" x14ac:dyDescent="0.2">
      <c r="A80" s="3"/>
      <c r="B80" s="29">
        <v>312</v>
      </c>
      <c r="C80" s="3" t="s">
        <v>47</v>
      </c>
      <c r="D80" s="29"/>
      <c r="E80" s="29"/>
      <c r="F80" s="28">
        <f>SUM(F81)</f>
        <v>700000</v>
      </c>
      <c r="G80" s="28">
        <f>SUM(G81)</f>
        <v>1380000</v>
      </c>
      <c r="H80" s="28">
        <f>SUM(H81)</f>
        <v>2080000</v>
      </c>
    </row>
    <row r="81" spans="1:8" s="31" customFormat="1" x14ac:dyDescent="0.2">
      <c r="A81" s="1" t="s">
        <v>154</v>
      </c>
      <c r="B81" s="2" t="s">
        <v>48</v>
      </c>
      <c r="C81" s="1" t="s">
        <v>47</v>
      </c>
      <c r="D81" s="2" t="s">
        <v>44</v>
      </c>
      <c r="E81" s="2">
        <v>11</v>
      </c>
      <c r="F81" s="30">
        <v>700000</v>
      </c>
      <c r="G81" s="30">
        <v>1380000</v>
      </c>
      <c r="H81" s="30">
        <f>SUM(F81+G81)</f>
        <v>2080000</v>
      </c>
    </row>
    <row r="82" spans="1:8" s="26" customFormat="1" x14ac:dyDescent="0.2">
      <c r="A82" s="3"/>
      <c r="B82" s="29" t="s">
        <v>49</v>
      </c>
      <c r="C82" s="3" t="s">
        <v>50</v>
      </c>
      <c r="D82" s="29"/>
      <c r="E82" s="29"/>
      <c r="F82" s="28">
        <f>SUM(F83:F84)</f>
        <v>6550000</v>
      </c>
      <c r="G82" s="28">
        <f>SUM(G83:G84)</f>
        <v>0</v>
      </c>
      <c r="H82" s="28">
        <f>SUM(H83:H84)</f>
        <v>6550000</v>
      </c>
    </row>
    <row r="83" spans="1:8" s="31" customFormat="1" x14ac:dyDescent="0.2">
      <c r="A83" s="1" t="s">
        <v>155</v>
      </c>
      <c r="B83" s="2" t="s">
        <v>51</v>
      </c>
      <c r="C83" s="1" t="s">
        <v>52</v>
      </c>
      <c r="D83" s="2" t="s">
        <v>44</v>
      </c>
      <c r="E83" s="2">
        <v>11</v>
      </c>
      <c r="F83" s="30">
        <v>2182000</v>
      </c>
      <c r="G83" s="30">
        <v>-50000</v>
      </c>
      <c r="H83" s="30">
        <f>SUM(F83+G83)</f>
        <v>2132000</v>
      </c>
    </row>
    <row r="84" spans="1:8" s="31" customFormat="1" x14ac:dyDescent="0.2">
      <c r="A84" s="1" t="s">
        <v>156</v>
      </c>
      <c r="B84" s="2" t="s">
        <v>53</v>
      </c>
      <c r="C84" s="1" t="s">
        <v>54</v>
      </c>
      <c r="D84" s="2" t="s">
        <v>44</v>
      </c>
      <c r="E84" s="2">
        <v>11</v>
      </c>
      <c r="F84" s="30">
        <v>4368000</v>
      </c>
      <c r="G84" s="30">
        <v>50000</v>
      </c>
      <c r="H84" s="30">
        <f>SUM(F84+G84)</f>
        <v>4418000</v>
      </c>
    </row>
    <row r="85" spans="1:8" s="26" customFormat="1" x14ac:dyDescent="0.2">
      <c r="A85" s="3"/>
      <c r="B85" s="29" t="s">
        <v>55</v>
      </c>
      <c r="C85" s="3" t="s">
        <v>56</v>
      </c>
      <c r="D85" s="29"/>
      <c r="E85" s="29"/>
      <c r="F85" s="28">
        <f>SUM(F86:F88)</f>
        <v>1423000</v>
      </c>
      <c r="G85" s="28">
        <f>SUM(G86:G88)</f>
        <v>-70000</v>
      </c>
      <c r="H85" s="28">
        <f>SUM(H86:H88)</f>
        <v>1353000</v>
      </c>
    </row>
    <row r="86" spans="1:8" s="31" customFormat="1" x14ac:dyDescent="0.2">
      <c r="A86" s="1" t="s">
        <v>157</v>
      </c>
      <c r="B86" s="2" t="s">
        <v>158</v>
      </c>
      <c r="C86" s="1" t="s">
        <v>159</v>
      </c>
      <c r="D86" s="2" t="s">
        <v>44</v>
      </c>
      <c r="E86" s="2">
        <v>11</v>
      </c>
      <c r="F86" s="30">
        <v>200000</v>
      </c>
      <c r="G86" s="30">
        <v>-70000</v>
      </c>
      <c r="H86" s="30">
        <f>SUM(F86+G86)</f>
        <v>130000</v>
      </c>
    </row>
    <row r="87" spans="1:8" s="31" customFormat="1" x14ac:dyDescent="0.2">
      <c r="A87" s="1" t="s">
        <v>160</v>
      </c>
      <c r="B87" s="2" t="s">
        <v>58</v>
      </c>
      <c r="C87" s="1" t="s">
        <v>59</v>
      </c>
      <c r="D87" s="2" t="s">
        <v>44</v>
      </c>
      <c r="E87" s="2">
        <v>11</v>
      </c>
      <c r="F87" s="30">
        <v>1140000</v>
      </c>
      <c r="G87" s="30">
        <v>0</v>
      </c>
      <c r="H87" s="30">
        <f>SUM(F87+G87)</f>
        <v>1140000</v>
      </c>
    </row>
    <row r="88" spans="1:8" s="31" customFormat="1" x14ac:dyDescent="0.2">
      <c r="A88" s="1" t="s">
        <v>161</v>
      </c>
      <c r="B88" s="2" t="s">
        <v>61</v>
      </c>
      <c r="C88" s="1" t="s">
        <v>62</v>
      </c>
      <c r="D88" s="2" t="s">
        <v>44</v>
      </c>
      <c r="E88" s="2">
        <v>11</v>
      </c>
      <c r="F88" s="30">
        <v>83000</v>
      </c>
      <c r="G88" s="30">
        <v>0</v>
      </c>
      <c r="H88" s="30">
        <f>SUM(F88+G88)</f>
        <v>83000</v>
      </c>
    </row>
    <row r="89" spans="1:8" s="26" customFormat="1" x14ac:dyDescent="0.2">
      <c r="A89" s="3"/>
      <c r="B89" s="32" t="s">
        <v>63</v>
      </c>
      <c r="C89" s="3" t="s">
        <v>64</v>
      </c>
      <c r="D89" s="29"/>
      <c r="E89" s="29"/>
      <c r="F89" s="28">
        <f>SUM(F90:F95)</f>
        <v>1821000</v>
      </c>
      <c r="G89" s="28">
        <f>SUM(G90:G95)</f>
        <v>0</v>
      </c>
      <c r="H89" s="28">
        <f>SUM(H90:H95)</f>
        <v>1821000</v>
      </c>
    </row>
    <row r="90" spans="1:8" s="31" customFormat="1" x14ac:dyDescent="0.2">
      <c r="A90" s="1" t="s">
        <v>162</v>
      </c>
      <c r="B90" s="2" t="s">
        <v>66</v>
      </c>
      <c r="C90" s="1" t="s">
        <v>67</v>
      </c>
      <c r="D90" s="2" t="s">
        <v>44</v>
      </c>
      <c r="E90" s="2">
        <v>11</v>
      </c>
      <c r="F90" s="30">
        <v>158000</v>
      </c>
      <c r="G90" s="30">
        <v>0</v>
      </c>
      <c r="H90" s="30">
        <f t="shared" ref="H90:H95" si="2">SUM(F90+G90)</f>
        <v>158000</v>
      </c>
    </row>
    <row r="91" spans="1:8" s="31" customFormat="1" x14ac:dyDescent="0.2">
      <c r="A91" s="1" t="s">
        <v>163</v>
      </c>
      <c r="B91" s="2" t="s">
        <v>69</v>
      </c>
      <c r="C91" s="1" t="s">
        <v>70</v>
      </c>
      <c r="D91" s="2" t="s">
        <v>44</v>
      </c>
      <c r="E91" s="2">
        <v>11</v>
      </c>
      <c r="F91" s="30">
        <v>33000</v>
      </c>
      <c r="G91" s="30">
        <v>0</v>
      </c>
      <c r="H91" s="30">
        <f t="shared" si="2"/>
        <v>33000</v>
      </c>
    </row>
    <row r="92" spans="1:8" s="31" customFormat="1" x14ac:dyDescent="0.2">
      <c r="A92" s="1" t="s">
        <v>164</v>
      </c>
      <c r="B92" s="2" t="s">
        <v>72</v>
      </c>
      <c r="C92" s="1" t="s">
        <v>73</v>
      </c>
      <c r="D92" s="2" t="s">
        <v>44</v>
      </c>
      <c r="E92" s="2">
        <v>11</v>
      </c>
      <c r="F92" s="30">
        <v>1166000</v>
      </c>
      <c r="G92" s="30">
        <v>-50000</v>
      </c>
      <c r="H92" s="30">
        <f t="shared" si="2"/>
        <v>1116000</v>
      </c>
    </row>
    <row r="93" spans="1:8" s="31" customFormat="1" x14ac:dyDescent="0.2">
      <c r="A93" s="1" t="s">
        <v>165</v>
      </c>
      <c r="B93" s="2" t="s">
        <v>75</v>
      </c>
      <c r="C93" s="1" t="s">
        <v>76</v>
      </c>
      <c r="D93" s="2" t="s">
        <v>44</v>
      </c>
      <c r="E93" s="2">
        <v>11</v>
      </c>
      <c r="F93" s="30">
        <v>290000</v>
      </c>
      <c r="G93" s="30">
        <v>30000</v>
      </c>
      <c r="H93" s="30">
        <f t="shared" si="2"/>
        <v>320000</v>
      </c>
    </row>
    <row r="94" spans="1:8" s="31" customFormat="1" x14ac:dyDescent="0.2">
      <c r="A94" s="1" t="s">
        <v>166</v>
      </c>
      <c r="B94" s="2" t="s">
        <v>78</v>
      </c>
      <c r="C94" s="1" t="s">
        <v>79</v>
      </c>
      <c r="D94" s="2" t="s">
        <v>44</v>
      </c>
      <c r="E94" s="2">
        <v>11</v>
      </c>
      <c r="F94" s="30">
        <v>64000</v>
      </c>
      <c r="G94" s="30">
        <v>20000</v>
      </c>
      <c r="H94" s="30">
        <f t="shared" si="2"/>
        <v>84000</v>
      </c>
    </row>
    <row r="95" spans="1:8" s="31" customFormat="1" x14ac:dyDescent="0.2">
      <c r="A95" s="1" t="s">
        <v>167</v>
      </c>
      <c r="B95" s="2" t="s">
        <v>81</v>
      </c>
      <c r="C95" s="1" t="s">
        <v>82</v>
      </c>
      <c r="D95" s="2" t="s">
        <v>44</v>
      </c>
      <c r="E95" s="2">
        <v>11</v>
      </c>
      <c r="F95" s="30">
        <v>110000</v>
      </c>
      <c r="G95" s="30">
        <v>0</v>
      </c>
      <c r="H95" s="30">
        <f t="shared" si="2"/>
        <v>110000</v>
      </c>
    </row>
    <row r="96" spans="1:8" s="26" customFormat="1" x14ac:dyDescent="0.2">
      <c r="A96" s="3"/>
      <c r="B96" s="32" t="s">
        <v>83</v>
      </c>
      <c r="C96" s="3" t="s">
        <v>84</v>
      </c>
      <c r="D96" s="29"/>
      <c r="E96" s="29"/>
      <c r="F96" s="28">
        <f>SUM(F97:F103)</f>
        <v>706000</v>
      </c>
      <c r="G96" s="28">
        <f>SUM(G97:G103)</f>
        <v>70000</v>
      </c>
      <c r="H96" s="28">
        <f>SUM(H97:H103)</f>
        <v>776000</v>
      </c>
    </row>
    <row r="97" spans="1:8" s="31" customFormat="1" x14ac:dyDescent="0.2">
      <c r="A97" s="1" t="s">
        <v>168</v>
      </c>
      <c r="B97" s="2" t="s">
        <v>86</v>
      </c>
      <c r="C97" s="1" t="s">
        <v>169</v>
      </c>
      <c r="D97" s="2" t="s">
        <v>44</v>
      </c>
      <c r="E97" s="2">
        <v>11</v>
      </c>
      <c r="F97" s="30">
        <v>152000</v>
      </c>
      <c r="G97" s="30">
        <v>0</v>
      </c>
      <c r="H97" s="30">
        <f t="shared" ref="H97:H103" si="3">SUM(F97+G97)</f>
        <v>152000</v>
      </c>
    </row>
    <row r="98" spans="1:8" s="31" customFormat="1" x14ac:dyDescent="0.2">
      <c r="A98" s="1" t="s">
        <v>170</v>
      </c>
      <c r="B98" s="2" t="s">
        <v>89</v>
      </c>
      <c r="C98" s="1" t="s">
        <v>90</v>
      </c>
      <c r="D98" s="2" t="s">
        <v>44</v>
      </c>
      <c r="E98" s="2">
        <v>11</v>
      </c>
      <c r="F98" s="30">
        <v>165000</v>
      </c>
      <c r="G98" s="30">
        <v>60000</v>
      </c>
      <c r="H98" s="30">
        <f t="shared" si="3"/>
        <v>225000</v>
      </c>
    </row>
    <row r="99" spans="1:8" s="31" customFormat="1" x14ac:dyDescent="0.2">
      <c r="A99" s="1" t="s">
        <v>171</v>
      </c>
      <c r="B99" s="2" t="s">
        <v>92</v>
      </c>
      <c r="C99" s="1" t="s">
        <v>93</v>
      </c>
      <c r="D99" s="2" t="s">
        <v>44</v>
      </c>
      <c r="E99" s="2">
        <v>11</v>
      </c>
      <c r="F99" s="30">
        <v>22000</v>
      </c>
      <c r="G99" s="30">
        <v>0</v>
      </c>
      <c r="H99" s="30">
        <f t="shared" si="3"/>
        <v>22000</v>
      </c>
    </row>
    <row r="100" spans="1:8" s="31" customFormat="1" x14ac:dyDescent="0.2">
      <c r="A100" s="1" t="s">
        <v>172</v>
      </c>
      <c r="B100" s="2" t="s">
        <v>95</v>
      </c>
      <c r="C100" s="1" t="s">
        <v>96</v>
      </c>
      <c r="D100" s="2" t="s">
        <v>44</v>
      </c>
      <c r="E100" s="2">
        <v>11</v>
      </c>
      <c r="F100" s="30">
        <v>187000</v>
      </c>
      <c r="G100" s="30">
        <v>0</v>
      </c>
      <c r="H100" s="30">
        <f t="shared" si="3"/>
        <v>187000</v>
      </c>
    </row>
    <row r="101" spans="1:8" s="31" customFormat="1" x14ac:dyDescent="0.2">
      <c r="A101" s="1" t="s">
        <v>173</v>
      </c>
      <c r="B101" s="2" t="s">
        <v>98</v>
      </c>
      <c r="C101" s="1" t="s">
        <v>99</v>
      </c>
      <c r="D101" s="2" t="s">
        <v>44</v>
      </c>
      <c r="E101" s="2">
        <v>11</v>
      </c>
      <c r="F101" s="30">
        <v>24000</v>
      </c>
      <c r="G101" s="30">
        <v>9500</v>
      </c>
      <c r="H101" s="30">
        <f t="shared" si="3"/>
        <v>33500</v>
      </c>
    </row>
    <row r="102" spans="1:8" s="31" customFormat="1" x14ac:dyDescent="0.2">
      <c r="A102" s="1" t="s">
        <v>174</v>
      </c>
      <c r="B102" s="2" t="s">
        <v>101</v>
      </c>
      <c r="C102" s="1" t="s">
        <v>102</v>
      </c>
      <c r="D102" s="2" t="s">
        <v>44</v>
      </c>
      <c r="E102" s="2">
        <v>11</v>
      </c>
      <c r="F102" s="30">
        <v>12000</v>
      </c>
      <c r="G102" s="30">
        <v>500</v>
      </c>
      <c r="H102" s="30">
        <f t="shared" si="3"/>
        <v>12500</v>
      </c>
    </row>
    <row r="103" spans="1:8" s="31" customFormat="1" x14ac:dyDescent="0.2">
      <c r="A103" s="1" t="s">
        <v>175</v>
      </c>
      <c r="B103" s="2" t="s">
        <v>104</v>
      </c>
      <c r="C103" s="1" t="s">
        <v>105</v>
      </c>
      <c r="D103" s="2" t="s">
        <v>44</v>
      </c>
      <c r="E103" s="2">
        <v>11</v>
      </c>
      <c r="F103" s="30">
        <v>144000</v>
      </c>
      <c r="G103" s="30">
        <v>0</v>
      </c>
      <c r="H103" s="30">
        <f t="shared" si="3"/>
        <v>144000</v>
      </c>
    </row>
    <row r="104" spans="1:8" s="26" customFormat="1" x14ac:dyDescent="0.2">
      <c r="A104" s="3"/>
      <c r="B104" s="32" t="s">
        <v>109</v>
      </c>
      <c r="C104" s="3" t="s">
        <v>110</v>
      </c>
      <c r="D104" s="29"/>
      <c r="E104" s="29"/>
      <c r="F104" s="28">
        <f>SUM(F105)</f>
        <v>229000</v>
      </c>
      <c r="G104" s="28">
        <f>SUM(G105)</f>
        <v>1000</v>
      </c>
      <c r="H104" s="28">
        <f>SUM(H105)</f>
        <v>230000</v>
      </c>
    </row>
    <row r="105" spans="1:8" s="31" customFormat="1" x14ac:dyDescent="0.2">
      <c r="A105" s="1" t="s">
        <v>176</v>
      </c>
      <c r="B105" s="2" t="s">
        <v>115</v>
      </c>
      <c r="C105" s="1" t="s">
        <v>116</v>
      </c>
      <c r="D105" s="2" t="s">
        <v>44</v>
      </c>
      <c r="E105" s="2">
        <v>11</v>
      </c>
      <c r="F105" s="30">
        <v>229000</v>
      </c>
      <c r="G105" s="30">
        <v>1000</v>
      </c>
      <c r="H105" s="30">
        <f>SUM(F105+G105)</f>
        <v>230000</v>
      </c>
    </row>
    <row r="106" spans="1:8" s="26" customFormat="1" x14ac:dyDescent="0.2">
      <c r="A106" s="3"/>
      <c r="B106" s="29" t="s">
        <v>177</v>
      </c>
      <c r="C106" s="3" t="s">
        <v>178</v>
      </c>
      <c r="D106" s="29"/>
      <c r="E106" s="29"/>
      <c r="F106" s="28">
        <f>SUM(F107:F108)</f>
        <v>21000</v>
      </c>
      <c r="G106" s="28">
        <f>SUM(G107:G108)</f>
        <v>-1000</v>
      </c>
      <c r="H106" s="28">
        <f>SUM(H107:H108)</f>
        <v>20000</v>
      </c>
    </row>
    <row r="107" spans="1:8" s="31" customFormat="1" x14ac:dyDescent="0.2">
      <c r="A107" s="1" t="s">
        <v>179</v>
      </c>
      <c r="B107" s="2" t="s">
        <v>180</v>
      </c>
      <c r="C107" s="1" t="s">
        <v>181</v>
      </c>
      <c r="D107" s="2" t="s">
        <v>44</v>
      </c>
      <c r="E107" s="2">
        <v>11</v>
      </c>
      <c r="F107" s="30">
        <v>18000</v>
      </c>
      <c r="G107" s="30">
        <v>0</v>
      </c>
      <c r="H107" s="30">
        <f>SUM(F107+G107)</f>
        <v>18000</v>
      </c>
    </row>
    <row r="108" spans="1:8" s="31" customFormat="1" x14ac:dyDescent="0.2">
      <c r="A108" s="1" t="s">
        <v>182</v>
      </c>
      <c r="B108" s="2" t="s">
        <v>183</v>
      </c>
      <c r="C108" s="1" t="s">
        <v>184</v>
      </c>
      <c r="D108" s="2" t="s">
        <v>44</v>
      </c>
      <c r="E108" s="2">
        <v>11</v>
      </c>
      <c r="F108" s="30">
        <v>3000</v>
      </c>
      <c r="G108" s="30">
        <v>-1000</v>
      </c>
      <c r="H108" s="30">
        <f>SUM(F108+G108)</f>
        <v>2000</v>
      </c>
    </row>
    <row r="109" spans="1:8" s="31" customFormat="1" x14ac:dyDescent="0.2">
      <c r="A109" s="38"/>
      <c r="B109" s="39"/>
      <c r="D109" s="40"/>
      <c r="E109" s="40"/>
      <c r="F109" s="30"/>
      <c r="G109" s="30"/>
      <c r="H109" s="30"/>
    </row>
    <row r="110" spans="1:8" s="26" customFormat="1" x14ac:dyDescent="0.2">
      <c r="A110" s="24"/>
      <c r="B110" s="25"/>
      <c r="D110" s="27"/>
      <c r="E110" s="27"/>
      <c r="F110" s="28"/>
      <c r="G110" s="28"/>
      <c r="H110" s="28"/>
    </row>
    <row r="111" spans="1:8" ht="14.25" x14ac:dyDescent="0.2">
      <c r="A111" s="41" t="s">
        <v>185</v>
      </c>
      <c r="D111" s="1"/>
      <c r="E111" s="1"/>
      <c r="F111" s="23"/>
      <c r="G111" s="23"/>
      <c r="H111" s="23"/>
    </row>
    <row r="112" spans="1:8" ht="14.25" x14ac:dyDescent="0.2">
      <c r="D112" s="1"/>
      <c r="E112" s="1"/>
      <c r="F112" s="23"/>
    </row>
    <row r="113" spans="1:8" ht="15" thickBot="1" x14ac:dyDescent="0.25">
      <c r="A113" s="42" t="s">
        <v>71</v>
      </c>
      <c r="B113" s="43" t="s">
        <v>186</v>
      </c>
      <c r="C113" s="44"/>
      <c r="D113" s="44"/>
      <c r="E113" s="44"/>
      <c r="F113" s="45">
        <f>SUM(F21)</f>
        <v>88046000</v>
      </c>
      <c r="G113" s="46">
        <f>SUM(G21)</f>
        <v>0</v>
      </c>
      <c r="H113" s="45">
        <f>SUM(H21)</f>
        <v>88046000</v>
      </c>
    </row>
    <row r="114" spans="1:8" ht="15" thickTop="1" x14ac:dyDescent="0.2">
      <c r="A114" s="1" t="s">
        <v>187</v>
      </c>
      <c r="D114" s="1"/>
      <c r="E114" s="1"/>
      <c r="F114" s="23">
        <f>SUM(F113)</f>
        <v>88046000</v>
      </c>
      <c r="G114" s="47">
        <f>SUM(G113)</f>
        <v>0</v>
      </c>
      <c r="H114" s="23">
        <f>SUM(H113)</f>
        <v>88046000</v>
      </c>
    </row>
    <row r="115" spans="1:8" ht="14.25" x14ac:dyDescent="0.2">
      <c r="D115" s="1"/>
      <c r="E115" s="1"/>
      <c r="F115" s="23"/>
    </row>
    <row r="116" spans="1:8" ht="15" thickBot="1" x14ac:dyDescent="0.25">
      <c r="A116" s="42" t="s">
        <v>44</v>
      </c>
      <c r="B116" s="43" t="s">
        <v>188</v>
      </c>
      <c r="C116" s="44"/>
      <c r="D116" s="44"/>
      <c r="E116" s="44"/>
      <c r="F116" s="45">
        <f>SUM(F114)</f>
        <v>88046000</v>
      </c>
      <c r="G116" s="45">
        <f>SUM(G114)</f>
        <v>0</v>
      </c>
      <c r="H116" s="45">
        <f>SUM(H114)</f>
        <v>88046000</v>
      </c>
    </row>
    <row r="117" spans="1:8" ht="15" thickTop="1" x14ac:dyDescent="0.2">
      <c r="A117" s="1" t="s">
        <v>187</v>
      </c>
      <c r="D117" s="1"/>
      <c r="E117" s="1"/>
      <c r="F117" s="23">
        <f>SUM(F116)</f>
        <v>88046000</v>
      </c>
      <c r="G117" s="23">
        <f>SUM(G116)</f>
        <v>0</v>
      </c>
      <c r="H117" s="23">
        <f>SUM(H116)</f>
        <v>88046000</v>
      </c>
    </row>
    <row r="118" spans="1:8" ht="14.25" x14ac:dyDescent="0.2">
      <c r="A118" s="1"/>
      <c r="D118" s="1"/>
      <c r="E118" s="1"/>
      <c r="F118" s="23"/>
      <c r="G118" s="23"/>
      <c r="H118" s="23"/>
    </row>
    <row r="119" spans="1:8" ht="14.25" x14ac:dyDescent="0.2">
      <c r="A119" s="1"/>
      <c r="D119" s="1"/>
      <c r="E119" s="1"/>
      <c r="F119" s="23"/>
      <c r="G119" s="23"/>
      <c r="H119" s="23"/>
    </row>
    <row r="120" spans="1:8" ht="14.25" x14ac:dyDescent="0.2">
      <c r="D120" s="1"/>
      <c r="E120" s="1"/>
      <c r="F120" s="23"/>
    </row>
    <row r="121" spans="1:8" ht="14.25" x14ac:dyDescent="0.2">
      <c r="D121" s="1"/>
      <c r="E121" s="48"/>
      <c r="F121" s="49" t="s">
        <v>189</v>
      </c>
      <c r="G121" s="48"/>
    </row>
    <row r="122" spans="1:8" ht="15" customHeight="1" x14ac:dyDescent="0.2">
      <c r="D122" s="1"/>
      <c r="E122" s="48"/>
      <c r="F122" s="49" t="s">
        <v>190</v>
      </c>
      <c r="G122" s="48"/>
    </row>
    <row r="123" spans="1:8" ht="12.75" customHeight="1" x14ac:dyDescent="0.2">
      <c r="D123" s="1"/>
      <c r="E123" s="12"/>
      <c r="G123" s="1"/>
      <c r="H123" s="1"/>
    </row>
    <row r="124" spans="1:8" ht="12.75" customHeight="1" x14ac:dyDescent="0.2">
      <c r="D124" s="1"/>
      <c r="E124" s="1"/>
      <c r="F124" s="23"/>
      <c r="G124" s="1"/>
    </row>
    <row r="125" spans="1:8" ht="12.75" customHeight="1" x14ac:dyDescent="0.2">
      <c r="A125" s="50"/>
      <c r="F125" s="23"/>
      <c r="G125" s="1"/>
    </row>
    <row r="126" spans="1:8" ht="12.75" customHeight="1" x14ac:dyDescent="0.2">
      <c r="A126" s="50"/>
      <c r="F126" s="23"/>
      <c r="G126" s="1"/>
    </row>
    <row r="127" spans="1:8" ht="12.75" customHeight="1" x14ac:dyDescent="0.2">
      <c r="A127" s="50"/>
      <c r="F127" s="23"/>
      <c r="G127" s="23"/>
      <c r="H127" s="23"/>
    </row>
    <row r="128" spans="1:8" ht="12.75" customHeight="1" x14ac:dyDescent="0.2">
      <c r="A128" s="50"/>
      <c r="C128" s="51"/>
      <c r="F128" s="23"/>
    </row>
    <row r="129" spans="1:8" ht="12.75" customHeight="1" x14ac:dyDescent="0.2">
      <c r="A129" s="50"/>
    </row>
    <row r="130" spans="1:8" ht="12.75" customHeight="1" x14ac:dyDescent="0.2">
      <c r="A130" s="50"/>
    </row>
    <row r="131" spans="1:8" ht="12.75" customHeight="1" x14ac:dyDescent="0.2">
      <c r="A131" s="50"/>
      <c r="F131" s="52"/>
      <c r="G131" s="52"/>
      <c r="H131" s="52"/>
    </row>
    <row r="132" spans="1:8" ht="12.75" customHeight="1" x14ac:dyDescent="0.2">
      <c r="A132" s="50"/>
    </row>
    <row r="133" spans="1:8" ht="12.75" customHeight="1" x14ac:dyDescent="0.2">
      <c r="A133" s="50"/>
    </row>
    <row r="134" spans="1:8" ht="14.25" x14ac:dyDescent="0.2">
      <c r="A134" s="50"/>
    </row>
    <row r="135" spans="1:8" ht="14.25" x14ac:dyDescent="0.2">
      <c r="A135" s="50"/>
    </row>
    <row r="136" spans="1:8" ht="14.25" x14ac:dyDescent="0.2">
      <c r="A136" s="50"/>
    </row>
    <row r="137" spans="1:8" ht="14.25" x14ac:dyDescent="0.2">
      <c r="A137" s="50"/>
    </row>
    <row r="138" spans="1:8" ht="14.25" x14ac:dyDescent="0.2">
      <c r="A138" s="50"/>
    </row>
    <row r="139" spans="1:8" ht="14.25" x14ac:dyDescent="0.2">
      <c r="A139" s="50"/>
    </row>
    <row r="140" spans="1:8" ht="14.25" x14ac:dyDescent="0.2">
      <c r="A140" s="50"/>
    </row>
    <row r="141" spans="1:8" ht="14.25" x14ac:dyDescent="0.2">
      <c r="A141" s="50"/>
    </row>
    <row r="142" spans="1:8" ht="14.25" x14ac:dyDescent="0.2">
      <c r="A142" s="50"/>
    </row>
    <row r="143" spans="1:8" ht="14.25" x14ac:dyDescent="0.2">
      <c r="A143" s="50"/>
    </row>
    <row r="144" spans="1:8" ht="14.25" x14ac:dyDescent="0.2">
      <c r="A144" s="50"/>
    </row>
    <row r="145" spans="1:1" ht="14.25" x14ac:dyDescent="0.2">
      <c r="A145" s="50"/>
    </row>
    <row r="146" spans="1:1" ht="14.25" x14ac:dyDescent="0.2">
      <c r="A146" s="50"/>
    </row>
    <row r="147" spans="1:1" ht="14.25" x14ac:dyDescent="0.2">
      <c r="A147" s="50"/>
    </row>
  </sheetData>
  <mergeCells count="5">
    <mergeCell ref="A10:F10"/>
    <mergeCell ref="A12:F12"/>
    <mergeCell ref="A13:F13"/>
    <mergeCell ref="A15:F15"/>
    <mergeCell ref="G17:G18"/>
  </mergeCells>
  <pageMargins left="0.19645669291338602" right="0.19645669291338602" top="0.78740157480315009" bottom="0.39370078740157505" header="0.39370078740157505" footer="0"/>
  <pageSetup paperSize="0" scale="82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B1" workbookViewId="0"/>
  </sheetViews>
  <sheetFormatPr defaultRowHeight="12.75" x14ac:dyDescent="0.2"/>
  <cols>
    <col min="1" max="1" width="10.625" hidden="1" customWidth="1"/>
    <col min="2" max="2" width="8" customWidth="1"/>
    <col min="3" max="3" width="33.875" customWidth="1"/>
    <col min="4" max="4" width="14.875" hidden="1" customWidth="1"/>
    <col min="5" max="5" width="4" customWidth="1"/>
    <col min="6" max="7" width="10.875" customWidth="1"/>
    <col min="8" max="8" width="9.5" customWidth="1"/>
    <col min="9" max="1024" width="8" customWidth="1"/>
    <col min="1025" max="1025" width="9" customWidth="1"/>
  </cols>
  <sheetData>
    <row r="1" spans="1:8" s="26" customFormat="1" x14ac:dyDescent="0.2">
      <c r="A1" s="3"/>
      <c r="B1" s="29"/>
      <c r="C1" s="3"/>
      <c r="D1" s="29"/>
      <c r="E1" s="29"/>
      <c r="F1" s="28"/>
      <c r="G1" s="28"/>
      <c r="H1" s="28"/>
    </row>
    <row r="2" spans="1:8" s="26" customFormat="1" x14ac:dyDescent="0.2">
      <c r="A2" s="3" t="s">
        <v>125</v>
      </c>
      <c r="B2" s="29"/>
      <c r="C2" s="3"/>
      <c r="D2" s="29"/>
      <c r="E2" s="29"/>
      <c r="F2" s="28">
        <f>SUM(F3+F8+F11)</f>
        <v>950000</v>
      </c>
      <c r="G2" s="28">
        <f>SUM(G3+G8+G11)</f>
        <v>0</v>
      </c>
      <c r="H2" s="28">
        <f>SUM(H3+H8+H11)</f>
        <v>950000</v>
      </c>
    </row>
    <row r="3" spans="1:8" s="26" customFormat="1" x14ac:dyDescent="0.2">
      <c r="A3" s="3"/>
      <c r="B3" s="29" t="s">
        <v>126</v>
      </c>
      <c r="C3" s="3" t="s">
        <v>127</v>
      </c>
      <c r="D3" s="29"/>
      <c r="E3" s="29"/>
      <c r="F3" s="28">
        <f>SUM(F4:F7)</f>
        <v>550000</v>
      </c>
      <c r="G3" s="28">
        <f>SUM(G4:G7)</f>
        <v>-11000</v>
      </c>
      <c r="H3" s="28">
        <f>SUM(H4:H7)</f>
        <v>539000</v>
      </c>
    </row>
    <row r="4" spans="1:8" s="31" customFormat="1" x14ac:dyDescent="0.2">
      <c r="A4" s="1" t="s">
        <v>128</v>
      </c>
      <c r="B4" s="2" t="s">
        <v>129</v>
      </c>
      <c r="C4" s="1" t="s">
        <v>130</v>
      </c>
      <c r="D4" s="2" t="s">
        <v>44</v>
      </c>
      <c r="E4" s="2">
        <v>11</v>
      </c>
      <c r="F4" s="30">
        <v>100000</v>
      </c>
      <c r="G4" s="30">
        <v>-20000</v>
      </c>
      <c r="H4" s="30">
        <f>SUM(F4+G4)</f>
        <v>80000</v>
      </c>
    </row>
    <row r="5" spans="1:8" s="31" customFormat="1" x14ac:dyDescent="0.2">
      <c r="A5" s="1" t="s">
        <v>131</v>
      </c>
      <c r="B5" s="2" t="s">
        <v>132</v>
      </c>
      <c r="C5" s="1" t="s">
        <v>133</v>
      </c>
      <c r="D5" s="2" t="s">
        <v>44</v>
      </c>
      <c r="E5" s="2">
        <v>11</v>
      </c>
      <c r="F5" s="30">
        <v>150000</v>
      </c>
      <c r="G5" s="30"/>
      <c r="H5" s="30">
        <f>SUM(F5+G5)</f>
        <v>150000</v>
      </c>
    </row>
    <row r="6" spans="1:8" s="31" customFormat="1" x14ac:dyDescent="0.2">
      <c r="A6" s="1" t="s">
        <v>134</v>
      </c>
      <c r="B6" s="2" t="s">
        <v>135</v>
      </c>
      <c r="C6" s="1" t="s">
        <v>136</v>
      </c>
      <c r="D6" s="2" t="s">
        <v>44</v>
      </c>
      <c r="E6" s="2">
        <v>11</v>
      </c>
      <c r="F6" s="30">
        <v>100000</v>
      </c>
      <c r="G6" s="30">
        <v>-14000</v>
      </c>
      <c r="H6" s="30">
        <f>SUM(F6+G6)</f>
        <v>86000</v>
      </c>
    </row>
    <row r="7" spans="1:8" s="31" customFormat="1" x14ac:dyDescent="0.2">
      <c r="A7" s="1" t="s">
        <v>137</v>
      </c>
      <c r="B7" s="2" t="s">
        <v>138</v>
      </c>
      <c r="C7" s="1" t="s">
        <v>139</v>
      </c>
      <c r="D7" s="2" t="s">
        <v>44</v>
      </c>
      <c r="E7" s="2">
        <v>11</v>
      </c>
      <c r="F7" s="30">
        <v>200000</v>
      </c>
      <c r="G7" s="30">
        <v>23000</v>
      </c>
      <c r="H7" s="30">
        <f>SUM(F7+G7)</f>
        <v>223000</v>
      </c>
    </row>
    <row r="8" spans="1:8" s="26" customFormat="1" x14ac:dyDescent="0.2">
      <c r="A8" s="1"/>
      <c r="B8" s="29">
        <v>423</v>
      </c>
      <c r="C8" s="3" t="s">
        <v>140</v>
      </c>
      <c r="D8" s="29"/>
      <c r="E8" s="29"/>
      <c r="F8" s="28">
        <f>F9+F10</f>
        <v>300000</v>
      </c>
      <c r="G8" s="28">
        <f>G9+G10</f>
        <v>16000</v>
      </c>
      <c r="H8" s="28">
        <f>H9+H10</f>
        <v>316000</v>
      </c>
    </row>
    <row r="9" spans="1:8" s="26" customFormat="1" x14ac:dyDescent="0.2">
      <c r="A9" s="1" t="s">
        <v>141</v>
      </c>
      <c r="B9" s="2" t="s">
        <v>142</v>
      </c>
      <c r="C9" s="1" t="s">
        <v>143</v>
      </c>
      <c r="D9" s="29"/>
      <c r="E9" s="29"/>
      <c r="F9" s="30">
        <v>300000</v>
      </c>
      <c r="G9" s="33">
        <v>-71706</v>
      </c>
      <c r="H9" s="28">
        <f>F9+G9</f>
        <v>228294</v>
      </c>
    </row>
    <row r="10" spans="1:8" s="58" customFormat="1" ht="25.5" x14ac:dyDescent="0.2">
      <c r="A10" s="56" t="s">
        <v>144</v>
      </c>
      <c r="B10" s="57" t="s">
        <v>145</v>
      </c>
      <c r="C10" s="58" t="s">
        <v>146</v>
      </c>
      <c r="D10" s="57" t="s">
        <v>44</v>
      </c>
      <c r="E10" s="57">
        <v>11</v>
      </c>
      <c r="F10" s="59">
        <v>0</v>
      </c>
      <c r="G10" s="59">
        <v>87706</v>
      </c>
      <c r="H10" s="59">
        <f>SUM(F10+G10)</f>
        <v>87706</v>
      </c>
    </row>
    <row r="11" spans="1:8" s="26" customFormat="1" x14ac:dyDescent="0.2">
      <c r="A11" s="1"/>
      <c r="B11" s="29">
        <v>426</v>
      </c>
      <c r="C11" s="3" t="s">
        <v>147</v>
      </c>
      <c r="D11" s="29"/>
      <c r="E11" s="29"/>
      <c r="F11" s="28">
        <f>SUM(F12)</f>
        <v>100000</v>
      </c>
      <c r="G11" s="28">
        <f>SUM(G12)</f>
        <v>-5000</v>
      </c>
      <c r="H11" s="28">
        <f>SUM(H12)</f>
        <v>95000</v>
      </c>
    </row>
    <row r="12" spans="1:8" s="31" customFormat="1" x14ac:dyDescent="0.2">
      <c r="A12" s="1" t="s">
        <v>148</v>
      </c>
      <c r="B12" s="2" t="s">
        <v>149</v>
      </c>
      <c r="C12" s="1" t="s">
        <v>150</v>
      </c>
      <c r="D12" s="2" t="s">
        <v>44</v>
      </c>
      <c r="E12" s="2">
        <v>11</v>
      </c>
      <c r="F12" s="30">
        <v>100000</v>
      </c>
      <c r="G12" s="30">
        <v>-5000</v>
      </c>
      <c r="H12" s="30">
        <f>SUM(F12+G12)</f>
        <v>95000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vatrogasci</vt:lpstr>
      <vt:lpstr>List1</vt:lpstr>
      <vt:lpstr>vatrogasci!Podrucje_ispisa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Darko Ratkovski</cp:lastModifiedBy>
  <cp:revision>1</cp:revision>
  <cp:lastPrinted>2020-12-09T08:26:06Z</cp:lastPrinted>
  <dcterms:created xsi:type="dcterms:W3CDTF">2014-12-30T09:14:39Z</dcterms:created>
  <dcterms:modified xsi:type="dcterms:W3CDTF">2021-01-29T09:59:45Z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Grad Zagreb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